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1"/>
  </bookViews>
  <sheets>
    <sheet name="Proračuna za 2018." sheetId="1" r:id="rId1"/>
    <sheet name="Proračuna za 2018. DOD.DIO)" sheetId="2" r:id="rId2"/>
  </sheets>
  <definedNames>
    <definedName name="_xlnm.Print_Area" localSheetId="0">'Proračuna za 2018.'!$A$1:$N$398</definedName>
  </definedNames>
  <calcPr fullCalcOnLoad="1"/>
</workbook>
</file>

<file path=xl/sharedStrings.xml><?xml version="1.0" encoding="utf-8"?>
<sst xmlns="http://schemas.openxmlformats.org/spreadsheetml/2006/main" count="693" uniqueCount="463">
  <si>
    <t>PRORAČUN  /  BUDŽET</t>
  </si>
  <si>
    <t>Ekonomski kod</t>
  </si>
  <si>
    <t>Putni troškovi</t>
  </si>
  <si>
    <t>I OPĆI   DIO</t>
  </si>
  <si>
    <t>Troškovi održavanja puteva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</si>
  <si>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</si>
  <si>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</si>
  <si>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</si>
  <si>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</si>
  <si>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</si>
  <si>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</si>
  <si>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</si>
  <si>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</si>
  <si>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</si>
  <si>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SLUŽBA ZA POSLOVE OPĆINSKOG VIJEĆA I OPĆINSKOG NAČELNIKA</t>
  </si>
  <si>
    <t>-10-</t>
  </si>
  <si>
    <t>Izdaci za materijal, energiju, tekuće održavanje i druge usluge</t>
  </si>
  <si>
    <t>NAZIV VRSTE PRIHODA</t>
  </si>
  <si>
    <t>Unajmljivanje imovine i opreme</t>
  </si>
  <si>
    <t>Izrada projektne dokumentacije i učešće u zajedničkim projektima</t>
  </si>
  <si>
    <t>A</t>
  </si>
  <si>
    <t>NAZIV VRSTA  RASHODA</t>
  </si>
  <si>
    <t>Broj radnika</t>
  </si>
  <si>
    <t>Svega radnika:</t>
  </si>
  <si>
    <t xml:space="preserve">Troškovi obilježavanja minskih polja </t>
  </si>
  <si>
    <t>710000</t>
  </si>
  <si>
    <t>Porez na dohodak od igara na sreću</t>
  </si>
  <si>
    <t>Prihodi od kamata na depozite u banci</t>
  </si>
  <si>
    <t>B</t>
  </si>
  <si>
    <t>II</t>
  </si>
  <si>
    <t>Dotacije od Federacije</t>
  </si>
  <si>
    <t>Dotacije od Kantona</t>
  </si>
  <si>
    <t>Izdaci za materijal, energiju i usluge</t>
  </si>
  <si>
    <t>Plaće i naknade troškova zaposlenih</t>
  </si>
  <si>
    <t>Tekući grantovi</t>
  </si>
  <si>
    <t>RAZDIO</t>
  </si>
  <si>
    <t>Razdio</t>
  </si>
  <si>
    <t>Naknade za korištenje podataka premjera i katastra</t>
  </si>
  <si>
    <t>OPĆINA  VAREŠ</t>
  </si>
  <si>
    <t>Dotacije iz inozemstva</t>
  </si>
  <si>
    <t>Porez na dohodak</t>
  </si>
  <si>
    <t>614234</t>
  </si>
  <si>
    <t>2.Naknade i takse i prihodi od pružanja javnih usluga</t>
  </si>
  <si>
    <t>Otpremnine zbog odlaska u mirovinu i ostale naknade</t>
  </si>
  <si>
    <t>Izdaci za usluge prevoza i goriva</t>
  </si>
  <si>
    <t>Izdaci za kamate i ostale naknade</t>
  </si>
  <si>
    <t xml:space="preserve">U K U P N O   RAZDIO  7 </t>
  </si>
  <si>
    <t>U K U P N O   RAZDIO  11</t>
  </si>
  <si>
    <t>U K U P N O   RAZDIO  12</t>
  </si>
  <si>
    <t>SVEGA RASHODI: (RAZDIO 6 - 12)</t>
  </si>
  <si>
    <t>Dotacije od općina</t>
  </si>
  <si>
    <t>SVEGA ( A + B )</t>
  </si>
  <si>
    <t>R A S H O D I:</t>
  </si>
  <si>
    <t>613919</t>
  </si>
  <si>
    <t>BOSNA  I  HERCEGOVINA</t>
  </si>
  <si>
    <t>FEDERACIJA  BOSNE  I  HERCEGOVINE</t>
  </si>
  <si>
    <t>ZENIČKO DOBOJSKI  KANTON</t>
  </si>
  <si>
    <t>611000</t>
  </si>
  <si>
    <t>PLAĆE I NAKNADE TROŠKOVA ZAPOSLENIH</t>
  </si>
  <si>
    <t>EKONOMSK I KOD</t>
  </si>
  <si>
    <t>Naknada troškova zaposlenih</t>
  </si>
  <si>
    <t>Zaštita okoliša</t>
  </si>
  <si>
    <t>OPĆINSKO  VIJEĆE</t>
  </si>
  <si>
    <t>Naknade za prevoz zaposlenih</t>
  </si>
  <si>
    <t>Pomoć u slučaju smrti ili teže invalidnosti</t>
  </si>
  <si>
    <t>Naknada za topli obrok tokom rada</t>
  </si>
  <si>
    <t>U K U P N O   RAZDIO  6</t>
  </si>
  <si>
    <t>Prihodi od indirektnih poreza</t>
  </si>
  <si>
    <t>VIJEĆA</t>
  </si>
  <si>
    <t>P R I H O D I:</t>
  </si>
  <si>
    <t>11</t>
  </si>
  <si>
    <t>NAZIV  POZICIJA  PLANA</t>
  </si>
  <si>
    <t>Bruto plaća</t>
  </si>
  <si>
    <t>Naknade troškova zaposlenih</t>
  </si>
  <si>
    <t>Troškovi izbora (transferi)</t>
  </si>
  <si>
    <t>C - TEKUĆE POTPORE (GRANTOVI)</t>
  </si>
  <si>
    <t>Članarine općine u udruženjima</t>
  </si>
  <si>
    <t>Dobitak( + ) Gubitak ( - )</t>
  </si>
  <si>
    <t>Bruto plaće</t>
  </si>
  <si>
    <t>Regres za godišnji odmor</t>
  </si>
  <si>
    <t>Prihodi od iznajmljivanja ostale materijalne imovine</t>
  </si>
  <si>
    <t>Dotacije od ostalih nivoa vlasti</t>
  </si>
  <si>
    <t>Naknada za upotrebu cesta za vozila pravnih lica</t>
  </si>
  <si>
    <t>Naknada za upotrebu cesta za vozila od građana</t>
  </si>
  <si>
    <t>720000</t>
  </si>
  <si>
    <t>U K U P N O</t>
  </si>
  <si>
    <t>Član 1.</t>
  </si>
  <si>
    <t>Član 2.</t>
  </si>
  <si>
    <t>1</t>
  </si>
  <si>
    <t>2</t>
  </si>
  <si>
    <t>3</t>
  </si>
  <si>
    <t>6</t>
  </si>
  <si>
    <t>722000</t>
  </si>
  <si>
    <t>721000</t>
  </si>
  <si>
    <t>II POSEBNI DIO</t>
  </si>
  <si>
    <t>Doprinos poslodavca</t>
  </si>
  <si>
    <t>PREDSJEDAVAJUĆI  OPĆINSKOG</t>
  </si>
  <si>
    <t>I N D E K S       (5 : 4)</t>
  </si>
  <si>
    <t>S V E U K U P N O: (1 - 13)</t>
  </si>
  <si>
    <t>Porez na imovinu</t>
  </si>
  <si>
    <t>A - PRIHODI OD POREZA</t>
  </si>
  <si>
    <t>B - NEPOREZNI  PRIHODI</t>
  </si>
  <si>
    <t>SVEGA DOTACIJE (1 + 2)</t>
  </si>
  <si>
    <t>C</t>
  </si>
  <si>
    <t>1.Prihodi od imovine</t>
  </si>
  <si>
    <t>Porez na dodatna primanja</t>
  </si>
  <si>
    <t>Porez na promet proizvoda i usluga</t>
  </si>
  <si>
    <t>Ugovorene i druge posebne usluge</t>
  </si>
  <si>
    <t>Ostali porezi</t>
  </si>
  <si>
    <t>Novčane kazne (neporezni prihodi)</t>
  </si>
  <si>
    <t>Dotacije od države</t>
  </si>
  <si>
    <t>711000</t>
  </si>
  <si>
    <t>Prihodi na dobit pojedinaca i poduzeća</t>
  </si>
  <si>
    <t>713000</t>
  </si>
  <si>
    <t>Porezi na plaću i radnu snagu</t>
  </si>
  <si>
    <t>Domaći porezi na dobra i usluge</t>
  </si>
  <si>
    <t>Porez na promet usluga</t>
  </si>
  <si>
    <t>Porez na promet osnovnih proizvoda</t>
  </si>
  <si>
    <t>Prihodi od pružanja usluga drugima</t>
  </si>
  <si>
    <t>Novčane kazne</t>
  </si>
  <si>
    <t>Porez na nasljeđe i darove</t>
  </si>
  <si>
    <t>Porez na imovinu od pravnih osoba</t>
  </si>
  <si>
    <t>SVEGA POREZI (1 DO 7)</t>
  </si>
  <si>
    <t>Naknada za korištenje cestovnog zemljišta</t>
  </si>
  <si>
    <t xml:space="preserve">SVEGA NEPOREZNI PRIHODI </t>
  </si>
  <si>
    <t>714000</t>
  </si>
  <si>
    <t>717000</t>
  </si>
  <si>
    <t>D</t>
  </si>
  <si>
    <t>Kapitalni primici</t>
  </si>
  <si>
    <t>Kapitalni grantovi (potpore)</t>
  </si>
  <si>
    <t>Primljene otplate datih zajmova</t>
  </si>
  <si>
    <t>Zajmovi primljeni kroz državu</t>
  </si>
  <si>
    <t>D -  KAPITALNI PRIMICI POTPORE (GRANTOVI) I PRIMLJENE OTPLATE DATIH ZAJMOVA</t>
  </si>
  <si>
    <t>SVEGA KAPITALNI PRIMICI I POTPORE</t>
  </si>
  <si>
    <t>SVEGA PRIHODI I PRIMICI ( A + B+ C+D)</t>
  </si>
  <si>
    <t>REZERVE</t>
  </si>
  <si>
    <t>Učešće u sufinanciranju vjerskih zajednica</t>
  </si>
  <si>
    <t>9</t>
  </si>
  <si>
    <t>Budžetske rezerve  (sanacija proračuna)</t>
  </si>
  <si>
    <t>Porez na dobit od privrednih i profesionalnih djelatnosti (zaostala uplata poreza)</t>
  </si>
  <si>
    <t>Porez na osnovu autorskih prava,patenata i tehničkih unapređenja (zaostale uplate poreza)</t>
  </si>
  <si>
    <t>Porez na dobit od poljoprivrednih djelatnosti                                                                        (zaostala uplata poreza)</t>
  </si>
  <si>
    <t>GLAVNA KATEGORIJA</t>
  </si>
  <si>
    <t>Porez na dodatna primanja (zaostale uplate poreza)</t>
  </si>
  <si>
    <t>O  P  I  S</t>
  </si>
  <si>
    <t>POD         KATEGORIJA</t>
  </si>
  <si>
    <t>Porez na imovinu od fizičkih osoba</t>
  </si>
  <si>
    <t>Porez na imovinu od putničkih vozila</t>
  </si>
  <si>
    <t>Porez na promet nepokretnosti od pravnih osoba</t>
  </si>
  <si>
    <t>Porez na promet nepokretnosti od fizičkih osoba</t>
  </si>
  <si>
    <t>Prihod od porez na dohodak fizičkih osoba od nes.djelatnosti</t>
  </si>
  <si>
    <t>Prihod pd poreza na dohodak fizičkih osoba od imovine i imovinskih prava</t>
  </si>
  <si>
    <t>Prihodi od poreza na dohodak fizičkih osoba od ulaganja kapitala</t>
  </si>
  <si>
    <t>Prihodi od indirektnih/neizravnih  poreza koji pripadaju Direkciji cesta</t>
  </si>
  <si>
    <t>Prihodi od indirektnih / neizravnih poreza koji pripadaju jedinicama lokalne samouprave</t>
  </si>
  <si>
    <t>Poseban porez na plaću za zaštitu od prirodnih i dr.nesreća      (zaostale obveze)</t>
  </si>
  <si>
    <t>Prihodi od iznajmljivanja zemljišta</t>
  </si>
  <si>
    <t>Prihodi ostvareni prodajom stanova</t>
  </si>
  <si>
    <t>Prihodi od prodaje stanova koji su u vlasništvu nadležne razine vlasti</t>
  </si>
  <si>
    <t>Općinske administrativne pristojbe / takse</t>
  </si>
  <si>
    <t>Općinske komunalne naknade za istaknutu firmu</t>
  </si>
  <si>
    <t>Ostale općinske komunalne naknade i pristojbe/takse</t>
  </si>
  <si>
    <t>Naknada za dodijeljeno zemljište</t>
  </si>
  <si>
    <t>Naknada za osiguranje od požara</t>
  </si>
  <si>
    <t>Naknada za korištenje građevinskog zemljišta</t>
  </si>
  <si>
    <t>Naknada po osnovu prirodnih pogodnosti - Renta</t>
  </si>
  <si>
    <t>Naknada na promet šuma (vansudska nagodba)</t>
  </si>
  <si>
    <t>Naknada na promet šuma (zaostale obveze)</t>
  </si>
  <si>
    <t>Naknada na promet šuma (redovne obveze)</t>
  </si>
  <si>
    <t xml:space="preserve">Posebna naknada za zaštitu od prirodnih i dr.nesreća gdje je osnovica zbrojni iznos neto plaće </t>
  </si>
  <si>
    <t>Prihodi od davanja prava na eksploataciju prirodnih resursa, patenata i autorskih prava</t>
  </si>
  <si>
    <t>Naknada za vatrogasne jedinice iz premije osiguranja imovine od požara i prirodnih sila</t>
  </si>
  <si>
    <t>Vlastiti prihodi budžetskih/proračunskih korisnika</t>
  </si>
  <si>
    <t>Prihodi od troškova naplate po osnovu prinudne naplate</t>
  </si>
  <si>
    <t>Doprinosi za PIO/MIO</t>
  </si>
  <si>
    <t>Doprinosi za zdravstveno osiguranje</t>
  </si>
  <si>
    <t>Doprinosi za zapošljavanje</t>
  </si>
  <si>
    <t>DOPRINOSI POSLODAVCA I OSTALI DOPRINOSI</t>
  </si>
  <si>
    <t xml:space="preserve">Doprinosi poslodavca </t>
  </si>
  <si>
    <t>Doprinosi na teret poslodavca</t>
  </si>
  <si>
    <t>Doprinosi za zdravstvno osiguranje</t>
  </si>
  <si>
    <t>III</t>
  </si>
  <si>
    <t>IZDACI ZA MATERIJAL, SITNI INVENTAR I USLUGE</t>
  </si>
  <si>
    <t>Putni troškovi u zemlji</t>
  </si>
  <si>
    <t>Troškovi prijevoza u zemlji javnim sredstvima</t>
  </si>
  <si>
    <t>Troškovi prijevoza u zemlji službenim sredstvima</t>
  </si>
  <si>
    <t>Putovanje, lična/osobna vozila u zemlji</t>
  </si>
  <si>
    <t>Troškovi smještaja za službena putovanja u zemlji</t>
  </si>
  <si>
    <t>Troškovi dnevnica u zemlji</t>
  </si>
  <si>
    <t>Putni troškovi u inozemstvo</t>
  </si>
  <si>
    <t>Troškovi dnevnica u inozemstvo</t>
  </si>
  <si>
    <t>Izdaci za energiju</t>
  </si>
  <si>
    <t>Izdaci za elektirčnu energiju</t>
  </si>
  <si>
    <t>Ugalj</t>
  </si>
  <si>
    <t>Drvo</t>
  </si>
  <si>
    <t>Izdaci za komunikaciju i komunalne usluge</t>
  </si>
  <si>
    <t xml:space="preserve">Izdaci za komunikaciju  </t>
  </si>
  <si>
    <t>Izdaci za Internet</t>
  </si>
  <si>
    <t>Izdaci za mobilni telefon</t>
  </si>
  <si>
    <t>Izdaci za poštanke usluge</t>
  </si>
  <si>
    <t>Izdaci za komunalne usluge</t>
  </si>
  <si>
    <t>Izdaci za vodu i kanalizaciju</t>
  </si>
  <si>
    <t>Izdaci telefonskih i poštanskih usluga</t>
  </si>
  <si>
    <t>Izdaci za usluge održavanja čistoće (gradska higijena)</t>
  </si>
  <si>
    <t>Nabavka materijala i sitnog inventara</t>
  </si>
  <si>
    <t>Administrativni materijal i sitni inventar</t>
  </si>
  <si>
    <t>Izdaci za ostali administrativni materijal</t>
  </si>
  <si>
    <t>Hrana i prehrambeni materijal</t>
  </si>
  <si>
    <t>Materijal za čišćenje</t>
  </si>
  <si>
    <t>Gorivo za prevoz</t>
  </si>
  <si>
    <t>Benzin</t>
  </si>
  <si>
    <t>Dizel</t>
  </si>
  <si>
    <t>Prevozne usluge</t>
  </si>
  <si>
    <t>Registracija motornih vozila</t>
  </si>
  <si>
    <t xml:space="preserve">Unajmljivanje imovine  </t>
  </si>
  <si>
    <t>Unajmljivanje prostora ili zgrada</t>
  </si>
  <si>
    <t>Izdaci za tekuće održavanje</t>
  </si>
  <si>
    <t>Materijal za opravke i održavanje</t>
  </si>
  <si>
    <t>Materijal za opravku i održavanje zgrada</t>
  </si>
  <si>
    <t>Materijal za opravku i održavanje opreme</t>
  </si>
  <si>
    <t>Materijal za opravku i održavanje vozila</t>
  </si>
  <si>
    <t>Materijal za opravku i održavanje cesta</t>
  </si>
  <si>
    <t>Usluge opravki i održavanja</t>
  </si>
  <si>
    <t>Usluge opravki i održavanja zgrada</t>
  </si>
  <si>
    <t>Usluge opravki i održavanje opreme</t>
  </si>
  <si>
    <t>Usluge opravki i održavanja vozila</t>
  </si>
  <si>
    <t xml:space="preserve">Izdaci osiguranja,bankarske usluge </t>
  </si>
  <si>
    <t>Usluge bankarstva i platnog prometa</t>
  </si>
  <si>
    <t>Izdaci bankarskih usluga</t>
  </si>
  <si>
    <t>613915</t>
  </si>
  <si>
    <t>613920</t>
  </si>
  <si>
    <t>613960</t>
  </si>
  <si>
    <t>Izdaci za informisanje</t>
  </si>
  <si>
    <t>Usluge reprezentacije</t>
  </si>
  <si>
    <t>Ostale stručne usluge</t>
  </si>
  <si>
    <t>Ostali izdaci za informisanje</t>
  </si>
  <si>
    <t>Usluge za stručno obrazovanje</t>
  </si>
  <si>
    <t>Usluge stručnog obrazovanja</t>
  </si>
  <si>
    <t>Stručne usluge</t>
  </si>
  <si>
    <t>Troškovi vještačenja, svjedoka i sudaca porotnika</t>
  </si>
  <si>
    <t>Medicinske i labaratorijske usluge</t>
  </si>
  <si>
    <t>Primarna opća zdravstvena zaštita</t>
  </si>
  <si>
    <t>Zatezne kamate i troškovi spora</t>
  </si>
  <si>
    <t xml:space="preserve">Zatezne kamate  </t>
  </si>
  <si>
    <t>Izdaci po osnovu drugih samostalnih djelatnosti</t>
  </si>
  <si>
    <t>Izdaci za volonterski rad po osnovu ugovora</t>
  </si>
  <si>
    <t>Izdaci za rad komisija</t>
  </si>
  <si>
    <t>Izdaci za poreze i doprinose na dohodak</t>
  </si>
  <si>
    <t>Posebna naknada na dohadak za zaštitu od nesreća</t>
  </si>
  <si>
    <t>Ostale nespomenute usluge i dadžbine</t>
  </si>
  <si>
    <t>Obilježavanje minskih polja</t>
  </si>
  <si>
    <t>Učešće u zajedničkim projektima i izrada proj.dokum.</t>
  </si>
  <si>
    <t>Učešće u digitalizaciji katastraskih planova</t>
  </si>
  <si>
    <t>Sufinanciranje puta Pajtov Han - Budoželje</t>
  </si>
  <si>
    <t>Sufinanciranje puta Striježevo - Kokoščići</t>
  </si>
  <si>
    <t>Kapitalni projekti na području grada</t>
  </si>
  <si>
    <t>Obilježavanje značajnih datuma (datuma općine, kulturne manifestacije i državni praznici, ljetni festival, sajmovi i dr.)</t>
  </si>
  <si>
    <t>Ostale usluge (mjesne zajednice)</t>
  </si>
  <si>
    <t>TEKUĆI GRANTOVI I DRUGI TEKUĆI RASHODI</t>
  </si>
  <si>
    <t>614128</t>
  </si>
  <si>
    <t>614129</t>
  </si>
  <si>
    <t>614180</t>
  </si>
  <si>
    <t>614181</t>
  </si>
  <si>
    <t>614220</t>
  </si>
  <si>
    <t>614229</t>
  </si>
  <si>
    <t>614230</t>
  </si>
  <si>
    <t>614231</t>
  </si>
  <si>
    <t>Tekući grantovi drugim nivoima vlasti</t>
  </si>
  <si>
    <t>Namjenski grantovi drugim nivoima vlasti</t>
  </si>
  <si>
    <t>Transfer za izbore</t>
  </si>
  <si>
    <t>Transfer iz sredstva za zaštitu okoliša</t>
  </si>
  <si>
    <t>Transfer za Centre za socijalni rad</t>
  </si>
  <si>
    <t>Transfer za Centre za socijalni rad (mat.tr.i plaće zaposlenih)</t>
  </si>
  <si>
    <t>Stalna socijalna pomoć-socijalna zaštita</t>
  </si>
  <si>
    <t>Grantovi pojedinaca</t>
  </si>
  <si>
    <t>Grantovi pojedinaca po osnovu materij.-soc.</t>
  </si>
  <si>
    <t>Ostale isplate pojedincima iz materij.socij. (Budžet ZDK)</t>
  </si>
  <si>
    <t>Ostale isplate pojedincima iz materij.-socij. (Budžet Općine)</t>
  </si>
  <si>
    <t>Ostali grantovi pojedincima</t>
  </si>
  <si>
    <t>Beneficije za soc.zaštitu (subvencije porodiljama)</t>
  </si>
  <si>
    <t>Izdaci za raseljena lica</t>
  </si>
  <si>
    <t>Izdaci za raseljena lica (Budžet Općine)</t>
  </si>
  <si>
    <t>Isplate stipendija (Budžet ZDK)</t>
  </si>
  <si>
    <t>Isplate stipendija (Budžet Općine)</t>
  </si>
  <si>
    <t>Transfer za posebne namjere</t>
  </si>
  <si>
    <t xml:space="preserve">Transfer za posebne namjene-elem. nepogode </t>
  </si>
  <si>
    <t>Transfer za prevoz učenika</t>
  </si>
  <si>
    <t>Grantovi neprofitnim organizacijama</t>
  </si>
  <si>
    <t>Učešće u sufinanciranju JU "Dječije obdanište"</t>
  </si>
  <si>
    <t>Učešće u sufinanciranju Opće biblioteke Vareš (materijalni troškovi)</t>
  </si>
  <si>
    <t>Transfer za Malu školu Vareš</t>
  </si>
  <si>
    <t>Učešće u subvencioniranju pučke kuhinje</t>
  </si>
  <si>
    <t>Ostali tekući transferi neprofitnim organizacijama</t>
  </si>
  <si>
    <t>Transfer za parlamentarne političke partije</t>
  </si>
  <si>
    <t>Subvenicije javim preduzećima</t>
  </si>
  <si>
    <t>Subvencije troškova Službe hitne pomoći</t>
  </si>
  <si>
    <t>Subvencije privatnim preduzećima i poduzetnicima</t>
  </si>
  <si>
    <t>Razvoj tradicionalnih zanata</t>
  </si>
  <si>
    <t>Drugi tekući rashodi</t>
  </si>
  <si>
    <t>Naknade za povrat više ili pogrešno uplaćenih sredstava</t>
  </si>
  <si>
    <t>Izvršenje sudskih presuda i rješenja o izvršenju</t>
  </si>
  <si>
    <t>Troškovi sudskog postupka</t>
  </si>
  <si>
    <t>KAPITALNI GRANTOVI</t>
  </si>
  <si>
    <t>Kapitalni grantovi drugim nivoima vlasti</t>
  </si>
  <si>
    <t>kapitalni grantovi mjesnim zajednicama</t>
  </si>
  <si>
    <t>Kapitalni grantovi mjesnim zajednicama (Budžet ZDK-vodni objekti)</t>
  </si>
  <si>
    <t>Kapitalni grantovi mjesnim zajednicama (Budžet Općine)</t>
  </si>
  <si>
    <t>Kapitalni transferi pojedincima</t>
  </si>
  <si>
    <t>Kapitalni transferi pojedincima (Budžet ZDK.stam.zbrinjavanje)</t>
  </si>
  <si>
    <t>BUDŽETSKA REZERVA</t>
  </si>
  <si>
    <t>Zakonska rezerva</t>
  </si>
  <si>
    <t>Naknada iz funkcionalne premije osiguranja od autoodgovornosti za vatrogasne jedinice</t>
  </si>
  <si>
    <t>Jubilarne nagrade za stabilnost u radu, darovi</t>
  </si>
  <si>
    <t>Putovanje, lična vozila u inostranstvu</t>
  </si>
  <si>
    <t>Troškovi smještaja za službena putovanja</t>
  </si>
  <si>
    <t>Plin</t>
  </si>
  <si>
    <t>Izdaci za usluge po osnovu ugovora</t>
  </si>
  <si>
    <t>R  A  S  H  O  D I</t>
  </si>
  <si>
    <t>Naknade za vr.usluga iz oblasti  premjera i katastra</t>
  </si>
  <si>
    <t>Ostale neplanirane uplate</t>
  </si>
  <si>
    <t>Novčane kazne po općinskim propisima</t>
  </si>
  <si>
    <t>Novčane kazne za prekršaje</t>
  </si>
  <si>
    <t>Ostali prihodi</t>
  </si>
  <si>
    <t>Sredstva za zaštitu okoliša</t>
  </si>
  <si>
    <t>Donacije</t>
  </si>
  <si>
    <t>Naknade za otklananje posljedica pr.nepogoda</t>
  </si>
  <si>
    <t>Pomoć u slučaju ostalih bolesti</t>
  </si>
  <si>
    <t>POD KATEGORIJA</t>
  </si>
  <si>
    <t>SLUŽBA ZA PROSTORNO UREĐENJE,URBANIZAM, GOSPODARSTVO I FINANCIJE</t>
  </si>
  <si>
    <t>SLUŽBA ZA CIVILNU ZAŠTITU I PVV</t>
  </si>
  <si>
    <t>Poticaj razvoja poljoprivredne proizvodnje</t>
  </si>
  <si>
    <t>Naknada za povrat više ili pogrešno uplaćenih sredstava</t>
  </si>
  <si>
    <t>Posebna naknada na dohodak za zaštitu od nesreća</t>
  </si>
  <si>
    <t>Transfer za posebne namjene - elementarne nepogode</t>
  </si>
  <si>
    <t>Ostale usluge ( mjesne zajednice)</t>
  </si>
  <si>
    <t>Transfer za kuluru (Centar za kulturu i edukaciju)</t>
  </si>
  <si>
    <t>Transferi pojedincima po osnovu mat.socij.pomoći</t>
  </si>
  <si>
    <t>Podsticaj porodiljama</t>
  </si>
  <si>
    <t>Isplate za stipendije i udžbenike</t>
  </si>
  <si>
    <t>Učešće u sufinanciranju JPU"Dječije obdanište"Vareš</t>
  </si>
  <si>
    <t>Učešće u sufinanciranju Crvenog križa Vareš</t>
  </si>
  <si>
    <t>Učešće u sufinanciranju Male škole Vareš</t>
  </si>
  <si>
    <t>Učešće u sufinanciranju pučke kuhinje Vareš</t>
  </si>
  <si>
    <t>SLUŽBA ZA OPĆU UPRAVU,DRUŠTVENE DJELATNOSTI I BORAČKO INVALIDSKU ZAŠTITU</t>
  </si>
  <si>
    <t>Izdaci na kamate i ostale naknade</t>
  </si>
  <si>
    <t>Transfer za kulturu - Centar za kulturu i edukaciju Vareš</t>
  </si>
  <si>
    <t>Crveni križ Vareš</t>
  </si>
  <si>
    <t>Učešće u financiranju udruga proisteklih iz rata</t>
  </si>
  <si>
    <t>Izdaci za prevoz ljudi</t>
  </si>
  <si>
    <t>Materijal za dekoraciju službenih prostorija</t>
  </si>
  <si>
    <t>I</t>
  </si>
  <si>
    <t>IV</t>
  </si>
  <si>
    <t>V</t>
  </si>
  <si>
    <t>VI</t>
  </si>
  <si>
    <t>Kamate na domaća pozajmljivanja</t>
  </si>
  <si>
    <t>INDEX           9 : 7</t>
  </si>
  <si>
    <t>Porez na prihod od imovinu i imovinskih prava                                       (zaostale uplate poreza)</t>
  </si>
  <si>
    <t>Posebana naknada za zaštitu od prirodnih i dr.nesreća- osobna  primanja</t>
  </si>
  <si>
    <t>Ostali izdaci za druge samostalne .djelatnosti i povremeni samostalni rad (ugovor o djelu)</t>
  </si>
  <si>
    <t>Porez na plaće i druga osobna primanja                                             (zaostale uplate poreza)</t>
  </si>
  <si>
    <t>Usluge opravki i održavanja cesta i mostova(lokalnih puteva</t>
  </si>
  <si>
    <t xml:space="preserve">Izdaci za telefon, </t>
  </si>
  <si>
    <t>Sufinanciranje tradicionalnih manifestacija</t>
  </si>
  <si>
    <t>Povrat namjenska sredstva iz ranijih godina</t>
  </si>
  <si>
    <t>Stalna socijalna pomoć-socijalna zaštita-ranije godine</t>
  </si>
  <si>
    <t xml:space="preserve">Proračunski/Budžetski korisnici, koji su u posebnom dijelu Proračuna/Budžeta određeni za nosioce sredstava po pojedinim </t>
  </si>
  <si>
    <t>Proračuna/Budžeta,</t>
  </si>
  <si>
    <t>Kenan Kamenjaš</t>
  </si>
  <si>
    <t>Učešće u sufinanciranju Centra za djecu i odrasle s posebnim potrebama ZDK</t>
  </si>
  <si>
    <t>Primici od domaćeg zaduživanja</t>
  </si>
  <si>
    <t>Primici od domaćih financijskih institucija</t>
  </si>
  <si>
    <t>PRIHODI i PRIMICI</t>
  </si>
  <si>
    <t>RASHODI I IZDACI</t>
  </si>
  <si>
    <t>OPĆINE  VAREŠ ZA 2018.GODINU</t>
  </si>
  <si>
    <t>PLANIRANI PRIHODI I RASHODI ZA 2018.GOD.</t>
  </si>
  <si>
    <t>OSTVARENO U 2016. GODINI</t>
  </si>
  <si>
    <t>PLAN PRORAČUNA / BUDŽETA ZA 2017.GOD.</t>
  </si>
  <si>
    <t>OSTVARENJE  PRORAČUNA / BUDŽETA ZA I-X /2017.GOD.</t>
  </si>
  <si>
    <t>PLAN PRORAČUNA / BUDŽETA ZA 2018.GODINU</t>
  </si>
  <si>
    <t>Subvencije za poticaj i razvoj poduzetništva, obrta i turizma</t>
  </si>
  <si>
    <t>-11-</t>
  </si>
  <si>
    <t>613900</t>
  </si>
  <si>
    <t>613112</t>
  </si>
  <si>
    <t>613480</t>
  </si>
  <si>
    <t>12</t>
  </si>
  <si>
    <t>PRORAČUN ZA 2017.GOD.</t>
  </si>
  <si>
    <t>PRIJEDLOG PRORAČUNA ZA 2018.GOD.</t>
  </si>
  <si>
    <t>Izdaci za usluge prijevoza i gorivo</t>
  </si>
  <si>
    <t>Unajmljivanje imovine, opreme i nemat. imovine</t>
  </si>
  <si>
    <t>Obilježavanje značajnih datuma</t>
  </si>
  <si>
    <t>Učešće u sufinanciranju centra za djecu i odrasle sa posebnim potrebama ZDK</t>
  </si>
  <si>
    <t>Izdaci za komunikaciju i komunalne uskuge</t>
  </si>
  <si>
    <t>-12-</t>
  </si>
  <si>
    <t>-13-</t>
  </si>
  <si>
    <t>-14-</t>
  </si>
  <si>
    <t>Izdaci za infor. i odnose sa javnošću</t>
  </si>
  <si>
    <t xml:space="preserve">Ostale usluge </t>
  </si>
  <si>
    <t>614110</t>
  </si>
  <si>
    <t>Tekući grantovi mjesnim zajednicama</t>
  </si>
  <si>
    <t>614117</t>
  </si>
  <si>
    <t>OPĆINSKO  PRAVOBRANITELJSTVO</t>
  </si>
  <si>
    <t>Općine Vareš, a primjenjivat će se od 01.01.2018.godine.</t>
  </si>
  <si>
    <t>Naknade primljene od financijskih institucija</t>
  </si>
  <si>
    <r>
      <rPr>
        <sz val="10"/>
        <rFont val="Arial"/>
        <family val="2"/>
      </rPr>
      <t>Plaće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po umanjenju doprinosa iz redovnog rada</t>
    </r>
  </si>
  <si>
    <t>Troškovi prevoza u inostranstvu javnim sredstvima</t>
  </si>
  <si>
    <t>Troškovi prevoza u inostranstvu službenim vozilom</t>
  </si>
  <si>
    <t>614233</t>
  </si>
  <si>
    <t>Poticaj poljoprivrednoj proizvodnji</t>
  </si>
  <si>
    <t>Kamate na domaća pozajmljivanja (kamate)</t>
  </si>
  <si>
    <t>Kamate na domaća pozajmljivanja (glavnica)</t>
  </si>
  <si>
    <t>Godišnjica Stupnog Dola</t>
  </si>
  <si>
    <t>Ostali materijali posebne namjere</t>
  </si>
  <si>
    <t>Zatezne kamate</t>
  </si>
  <si>
    <t>Ostali izdaci za druge samostalne djelatnosti i povremeni samostalni rad (ugovori o djelu)</t>
  </si>
  <si>
    <t>Učešće u sufinanciranju Opće biblioteke Vareš</t>
  </si>
  <si>
    <t>Subvencije troškova Službe hitne pomoći Vareš</t>
  </si>
  <si>
    <t>Kamate pozajmice od financijskih institucija (kamate)</t>
  </si>
  <si>
    <t>Kamate pozajmice od financijskih institucija (glavnica)</t>
  </si>
  <si>
    <t>pozicijama, sredstva iz Proračuna/Budžeta mogu  koristiti samo za namjenu i do visina utvrđene u posebnom dijelu</t>
  </si>
  <si>
    <t>Član 3.</t>
  </si>
  <si>
    <t>Član 4.</t>
  </si>
  <si>
    <t>Član 5.</t>
  </si>
  <si>
    <t>Proračun / Budžet Općine Vareš za 2018. godinu stupa na snagu osmog dana od dana objavljivanja na oglasnoj tabli</t>
  </si>
  <si>
    <t>Ostale isplate pojedincima iz materij.-socijalne sigurnosti</t>
  </si>
  <si>
    <t>Podrška učešću gospodarskim sajmovima u zemlji i inostranstvu</t>
  </si>
  <si>
    <t>Povećanje proizvodnje malina</t>
  </si>
  <si>
    <t>Unapređenje pasminskog sastava goveda</t>
  </si>
  <si>
    <t>Podrška uzgoju ovaca i koza</t>
  </si>
  <si>
    <t>Podrška učešću na poljoprivrednim sajmovima</t>
  </si>
  <si>
    <t>Rekonstrukcija lokalnih puteva u mjesnim zajednicama</t>
  </si>
  <si>
    <t>Izgradnja bazena za kupanje na lokalitetu Oćevija-I faza</t>
  </si>
  <si>
    <t>U susret novim zaštičenim područjima UNEP</t>
  </si>
  <si>
    <t>Izrada prostornog plana</t>
  </si>
  <si>
    <t>Učešće u kupovini stacionara u Vareš Majdanu</t>
  </si>
  <si>
    <t>Sanacioni konzervatorsko-restauratorski radovi starog grada Bobovca</t>
  </si>
  <si>
    <t>Ostale isplate pojedincima (Učešće u sufinanciranju troškova istaknutih sportista)</t>
  </si>
  <si>
    <t>Ostale isplate pojedincima (Sufinanciranje troškova školovanja učenika i studenata)</t>
  </si>
  <si>
    <t>Prihod od porez na dohodak fizičkih osoba od samost.djelatnosti</t>
  </si>
  <si>
    <t>Poseban porez za zaštitu od prirodnih i dr.nesreća po osnovu ugovora o djelu i privremenih i povremenih poslova  (zaostale obveze)</t>
  </si>
  <si>
    <t>Popravka i održavanje spomenika</t>
  </si>
  <si>
    <t>Grantovi udruženjima građana, sportskim, omladinskim udruženjima i dr.</t>
  </si>
  <si>
    <t>Učešće u sufinanciranju NK Vareš</t>
  </si>
  <si>
    <t>Ostale usluge</t>
  </si>
  <si>
    <t>Grantovi udruženjima građana, sportskim udruženjima</t>
  </si>
  <si>
    <t>Izvršenje sudskih presuda i rješenja o o izvršenju</t>
  </si>
  <si>
    <t>Kapitalni projekti na području grada - CZ</t>
  </si>
  <si>
    <t>Ostali Izdaci za informisanje</t>
  </si>
  <si>
    <t>Učešće u digitalizaciji katastarskih planova</t>
  </si>
  <si>
    <t>Transferi iz sredstava za zaštitu okoliša</t>
  </si>
  <si>
    <t>Učešće u kupovini stacionara</t>
  </si>
  <si>
    <t>Izdaci za naknade skupštinskim zastupnicima (vijećnicima)</t>
  </si>
  <si>
    <t>Naknada skupštinskim zastupnicima (vijećnicima)</t>
  </si>
  <si>
    <t>NERASPOREĐEN VIŠAK PRIHODA NAD RASHODIMA</t>
  </si>
  <si>
    <t>IZVORI SREDSTAVA REZERVI</t>
  </si>
  <si>
    <t>SVEGA  ( A + B + C)</t>
  </si>
  <si>
    <t>Neraspoređeni višak prihoda(pokriće dijela gubitka iz ranijih godina)</t>
  </si>
  <si>
    <t>U proračunu/budžetu Općine za 2018.godinu prihodi i rashodi utvrđuju se po grupama u bilanci prihoda i rashoda za 2018. godinu, kako slijedi:</t>
  </si>
  <si>
    <t xml:space="preserve">Proračuna / Budžeta općine Vareš za 2018.godinu sastoji se od:  </t>
  </si>
  <si>
    <t xml:space="preserve">           Na temelju članka 7. stavka 1. Zakona o proračunima - budžetima u Federaciji BiH ("Službene novine F BiH",broj:102/13, 9/14, 13/14, 8/15, 91/15, 102/15 i 104/16) i članka 13. Zakona o principima lokalne samouprave u Federaciji Bosne i Hercegovine",broj 49/06 i 51/09) i članka 22. tačke 3 Statuta općine Vareš - prečišćeni tekst, broj 01-162/12. od 11.08.2012.godine,Općinsko vijeće općine Vareš  na 13  sjednici održanoj dana: 28.12.2017.godine,  d o n o s i:</t>
  </si>
  <si>
    <t>Raspored viška prihoda (pokriće dijela gubitka)</t>
  </si>
  <si>
    <t>-P303:P304+O297</t>
  </si>
  <si>
    <t>Broj:01-265/17</t>
  </si>
  <si>
    <t>Vareš,28.12.2017.godine</t>
  </si>
</sst>
</file>

<file path=xl/styles.xml><?xml version="1.0" encoding="utf-8"?>
<styleSheet xmlns="http://schemas.openxmlformats.org/spreadsheetml/2006/main">
  <numFmts count="2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"/>
    <numFmt numFmtId="173" formatCode="#,##0.0"/>
    <numFmt numFmtId="174" formatCode="0.000000"/>
    <numFmt numFmtId="175" formatCode="0.0000"/>
    <numFmt numFmtId="176" formatCode="0_ ;\-0\ "/>
    <numFmt numFmtId="177" formatCode="[$-F400]h:mm:ss\ AM/PM"/>
    <numFmt numFmtId="178" formatCode="[$-41A]d\.\ mmmm\ yyyy"/>
    <numFmt numFmtId="179" formatCode="00000"/>
    <numFmt numFmtId="180" formatCode="#,##0.00\ &quot;KM&quot;"/>
    <numFmt numFmtId="181" formatCode="#,##0.000"/>
  </numFmts>
  <fonts count="61">
    <font>
      <sz val="10"/>
      <name val="Arial"/>
      <family val="0"/>
    </font>
    <font>
      <sz val="12"/>
      <name val="Arial"/>
      <family val="2"/>
    </font>
    <font>
      <sz val="20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sz val="11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1"/>
      <color indexed="8"/>
      <name val="Times New Roman"/>
      <family val="0"/>
    </font>
    <font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1"/>
      <color indexed="8"/>
      <name val="Bookman Old Style"/>
      <family val="0"/>
    </font>
    <font>
      <b/>
      <i/>
      <sz val="11"/>
      <color indexed="8"/>
      <name val="Bookman Old Style"/>
      <family val="0"/>
    </font>
    <font>
      <b/>
      <sz val="12"/>
      <color indexed="8"/>
      <name val="Times New Roman"/>
      <family val="0"/>
    </font>
    <font>
      <i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1" applyNumberFormat="0" applyFont="0" applyAlignment="0" applyProtection="0"/>
    <xf numFmtId="0" fontId="45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6" fillId="28" borderId="2" applyNumberFormat="0" applyAlignment="0" applyProtection="0"/>
    <xf numFmtId="0" fontId="47" fillId="28" borderId="3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55" fillId="31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/>
    </xf>
    <xf numFmtId="0" fontId="6" fillId="0" borderId="0" xfId="0" applyFont="1" applyAlignment="1">
      <alignment/>
    </xf>
    <xf numFmtId="3" fontId="0" fillId="33" borderId="1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 horizontal="right"/>
    </xf>
    <xf numFmtId="49" fontId="0" fillId="33" borderId="10" xfId="0" applyNumberFormat="1" applyFill="1" applyBorder="1" applyAlignment="1">
      <alignment/>
    </xf>
    <xf numFmtId="49" fontId="0" fillId="33" borderId="11" xfId="0" applyNumberFormat="1" applyFill="1" applyBorder="1" applyAlignment="1">
      <alignment/>
    </xf>
    <xf numFmtId="49" fontId="0" fillId="33" borderId="11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 horizontal="right"/>
    </xf>
    <xf numFmtId="0" fontId="0" fillId="34" borderId="11" xfId="0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3" fontId="0" fillId="33" borderId="0" xfId="0" applyNumberFormat="1" applyFill="1" applyBorder="1" applyAlignment="1">
      <alignment horizontal="right" wrapText="1"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1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0" fillId="33" borderId="11" xfId="0" applyNumberFormat="1" applyFill="1" applyBorder="1" applyAlignment="1">
      <alignment horizontal="left"/>
    </xf>
    <xf numFmtId="49" fontId="0" fillId="33" borderId="10" xfId="0" applyNumberFormat="1" applyFont="1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left"/>
    </xf>
    <xf numFmtId="0" fontId="7" fillId="34" borderId="11" xfId="0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3" fontId="6" fillId="33" borderId="0" xfId="0" applyNumberFormat="1" applyFont="1" applyFill="1" applyBorder="1" applyAlignment="1">
      <alignment horizontal="right" wrapText="1"/>
    </xf>
    <xf numFmtId="3" fontId="0" fillId="33" borderId="0" xfId="0" applyNumberFormat="1" applyFont="1" applyFill="1" applyBorder="1" applyAlignment="1">
      <alignment/>
    </xf>
    <xf numFmtId="0" fontId="0" fillId="33" borderId="12" xfId="0" applyFill="1" applyBorder="1" applyAlignment="1">
      <alignment horizontal="center"/>
    </xf>
    <xf numFmtId="49" fontId="3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0" fontId="3" fillId="0" borderId="0" xfId="0" applyFont="1" applyAlignment="1">
      <alignment/>
    </xf>
    <xf numFmtId="3" fontId="0" fillId="34" borderId="12" xfId="0" applyNumberFormat="1" applyFill="1" applyBorder="1" applyAlignment="1">
      <alignment horizontal="righ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3" fontId="6" fillId="33" borderId="0" xfId="0" applyNumberFormat="1" applyFont="1" applyFill="1" applyBorder="1" applyAlignment="1">
      <alignment/>
    </xf>
    <xf numFmtId="0" fontId="0" fillId="35" borderId="12" xfId="0" applyFill="1" applyBorder="1" applyAlignment="1">
      <alignment horizontal="center"/>
    </xf>
    <xf numFmtId="3" fontId="6" fillId="35" borderId="12" xfId="0" applyNumberFormat="1" applyFont="1" applyFill="1" applyBorder="1" applyAlignment="1" quotePrefix="1">
      <alignment horizontal="right" wrapText="1"/>
    </xf>
    <xf numFmtId="0" fontId="6" fillId="35" borderId="12" xfId="0" applyFont="1" applyFill="1" applyBorder="1" applyAlignment="1">
      <alignment horizontal="center"/>
    </xf>
    <xf numFmtId="3" fontId="6" fillId="35" borderId="12" xfId="0" applyNumberFormat="1" applyFont="1" applyFill="1" applyBorder="1" applyAlignment="1">
      <alignment horizontal="right" wrapText="1"/>
    </xf>
    <xf numFmtId="3" fontId="0" fillId="33" borderId="0" xfId="0" applyNumberFormat="1" applyFont="1" applyFill="1" applyBorder="1" applyAlignment="1">
      <alignment horizontal="right"/>
    </xf>
    <xf numFmtId="0" fontId="6" fillId="34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3" fontId="6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0" borderId="0" xfId="0" applyFont="1" applyAlignment="1">
      <alignment/>
    </xf>
    <xf numFmtId="3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49" fontId="3" fillId="34" borderId="12" xfId="0" applyNumberFormat="1" applyFont="1" applyFill="1" applyBorder="1" applyAlignment="1" quotePrefix="1">
      <alignment horizontal="center"/>
    </xf>
    <xf numFmtId="0" fontId="0" fillId="33" borderId="12" xfId="0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right"/>
    </xf>
    <xf numFmtId="3" fontId="6" fillId="34" borderId="12" xfId="0" applyNumberFormat="1" applyFont="1" applyFill="1" applyBorder="1" applyAlignment="1">
      <alignment horizontal="right"/>
    </xf>
    <xf numFmtId="3" fontId="6" fillId="34" borderId="13" xfId="0" applyNumberFormat="1" applyFont="1" applyFill="1" applyBorder="1" applyAlignment="1">
      <alignment horizontal="right"/>
    </xf>
    <xf numFmtId="3" fontId="6" fillId="34" borderId="14" xfId="0" applyNumberFormat="1" applyFont="1" applyFill="1" applyBorder="1" applyAlignment="1">
      <alignment horizontal="right"/>
    </xf>
    <xf numFmtId="172" fontId="6" fillId="33" borderId="0" xfId="0" applyNumberFormat="1" applyFont="1" applyFill="1" applyBorder="1" applyAlignment="1">
      <alignment horizontal="right" wrapText="1"/>
    </xf>
    <xf numFmtId="0" fontId="3" fillId="0" borderId="0" xfId="0" applyFont="1" applyAlignment="1" quotePrefix="1">
      <alignment horizontal="right"/>
    </xf>
    <xf numFmtId="172" fontId="0" fillId="33" borderId="12" xfId="0" applyNumberFormat="1" applyFill="1" applyBorder="1" applyAlignment="1">
      <alignment horizontal="right" wrapText="1"/>
    </xf>
    <xf numFmtId="3" fontId="6" fillId="34" borderId="12" xfId="0" applyNumberFormat="1" applyFont="1" applyFill="1" applyBorder="1" applyAlignment="1">
      <alignment/>
    </xf>
    <xf numFmtId="3" fontId="0" fillId="34" borderId="12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left"/>
    </xf>
    <xf numFmtId="0" fontId="6" fillId="33" borderId="11" xfId="0" applyFont="1" applyFill="1" applyBorder="1" applyAlignment="1">
      <alignment/>
    </xf>
    <xf numFmtId="0" fontId="6" fillId="33" borderId="15" xfId="0" applyFont="1" applyFill="1" applyBorder="1" applyAlignment="1">
      <alignment horizontal="left"/>
    </xf>
    <xf numFmtId="0" fontId="6" fillId="33" borderId="15" xfId="0" applyFont="1" applyFill="1" applyBorder="1" applyAlignment="1">
      <alignment/>
    </xf>
    <xf numFmtId="0" fontId="1" fillId="0" borderId="0" xfId="0" applyFont="1" applyFill="1" applyBorder="1" applyAlignment="1">
      <alignment horizontal="left" vertical="justify" readingOrder="1"/>
    </xf>
    <xf numFmtId="0" fontId="6" fillId="35" borderId="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1" fontId="0" fillId="34" borderId="12" xfId="0" applyNumberForma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 horizontal="right"/>
    </xf>
    <xf numFmtId="172" fontId="5" fillId="33" borderId="0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5" fillId="0" borderId="0" xfId="0" applyFont="1" applyAlignment="1">
      <alignment/>
    </xf>
    <xf numFmtId="3" fontId="1" fillId="33" borderId="0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 horizontal="right" wrapText="1"/>
    </xf>
    <xf numFmtId="0" fontId="1" fillId="34" borderId="13" xfId="0" applyFont="1" applyFill="1" applyBorder="1" applyAlignment="1">
      <alignment horizontal="center"/>
    </xf>
    <xf numFmtId="49" fontId="10" fillId="33" borderId="0" xfId="0" applyNumberFormat="1" applyFont="1" applyFill="1" applyAlignment="1">
      <alignment/>
    </xf>
    <xf numFmtId="49" fontId="1" fillId="33" borderId="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 quotePrefix="1">
      <alignment horizontal="center"/>
    </xf>
    <xf numFmtId="3" fontId="6" fillId="36" borderId="12" xfId="0" applyNumberFormat="1" applyFont="1" applyFill="1" applyBorder="1" applyAlignment="1">
      <alignment horizontal="right"/>
    </xf>
    <xf numFmtId="3" fontId="0" fillId="36" borderId="12" xfId="0" applyNumberFormat="1" applyFill="1" applyBorder="1" applyAlignment="1">
      <alignment horizontal="right"/>
    </xf>
    <xf numFmtId="3" fontId="6" fillId="36" borderId="18" xfId="0" applyNumberFormat="1" applyFont="1" applyFill="1" applyBorder="1" applyAlignment="1">
      <alignment horizontal="right"/>
    </xf>
    <xf numFmtId="3" fontId="6" fillId="36" borderId="13" xfId="0" applyNumberFormat="1" applyFont="1" applyFill="1" applyBorder="1" applyAlignment="1">
      <alignment horizontal="right"/>
    </xf>
    <xf numFmtId="3" fontId="6" fillId="36" borderId="12" xfId="0" applyNumberFormat="1" applyFont="1" applyFill="1" applyBorder="1" applyAlignment="1">
      <alignment/>
    </xf>
    <xf numFmtId="3" fontId="0" fillId="33" borderId="12" xfId="0" applyNumberFormat="1" applyFill="1" applyBorder="1" applyAlignment="1">
      <alignment horizontal="right" wrapText="1"/>
    </xf>
    <xf numFmtId="3" fontId="6" fillId="33" borderId="12" xfId="0" applyNumberFormat="1" applyFont="1" applyFill="1" applyBorder="1" applyAlignment="1">
      <alignment horizontal="right" wrapText="1"/>
    </xf>
    <xf numFmtId="3" fontId="6" fillId="35" borderId="12" xfId="0" applyNumberFormat="1" applyFont="1" applyFill="1" applyBorder="1" applyAlignment="1">
      <alignment horizontal="right" wrapText="1"/>
    </xf>
    <xf numFmtId="3" fontId="6" fillId="34" borderId="12" xfId="0" applyNumberFormat="1" applyFont="1" applyFill="1" applyBorder="1" applyAlignment="1">
      <alignment horizontal="right" wrapText="1"/>
    </xf>
    <xf numFmtId="3" fontId="0" fillId="33" borderId="12" xfId="0" applyNumberFormat="1" applyFont="1" applyFill="1" applyBorder="1" applyAlignment="1">
      <alignment horizontal="right" wrapText="1"/>
    </xf>
    <xf numFmtId="1" fontId="6" fillId="35" borderId="12" xfId="0" applyNumberFormat="1" applyFont="1" applyFill="1" applyBorder="1" applyAlignment="1" quotePrefix="1">
      <alignment horizontal="right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3" fillId="36" borderId="12" xfId="0" applyNumberFormat="1" applyFont="1" applyFill="1" applyBorder="1" applyAlignment="1" quotePrefix="1">
      <alignment horizontal="center"/>
    </xf>
    <xf numFmtId="172" fontId="0" fillId="36" borderId="12" xfId="0" applyNumberFormat="1" applyFill="1" applyBorder="1" applyAlignment="1" quotePrefix="1">
      <alignment horizontal="center" wrapText="1"/>
    </xf>
    <xf numFmtId="0" fontId="0" fillId="35" borderId="12" xfId="0" applyFill="1" applyBorder="1" applyAlignment="1">
      <alignment/>
    </xf>
    <xf numFmtId="3" fontId="6" fillId="35" borderId="12" xfId="0" applyNumberFormat="1" applyFont="1" applyFill="1" applyBorder="1" applyAlignment="1">
      <alignment/>
    </xf>
    <xf numFmtId="3" fontId="0" fillId="36" borderId="12" xfId="0" applyNumberFormat="1" applyFont="1" applyFill="1" applyBorder="1" applyAlignment="1">
      <alignment horizontal="right"/>
    </xf>
    <xf numFmtId="3" fontId="0" fillId="36" borderId="12" xfId="0" applyNumberFormat="1" applyFont="1" applyFill="1" applyBorder="1" applyAlignment="1">
      <alignment/>
    </xf>
    <xf numFmtId="3" fontId="0" fillId="36" borderId="14" xfId="0" applyNumberFormat="1" applyFont="1" applyFill="1" applyBorder="1" applyAlignment="1">
      <alignment horizontal="right"/>
    </xf>
    <xf numFmtId="3" fontId="0" fillId="36" borderId="18" xfId="0" applyNumberFormat="1" applyFont="1" applyFill="1" applyBorder="1" applyAlignment="1">
      <alignment horizontal="right"/>
    </xf>
    <xf numFmtId="3" fontId="0" fillId="36" borderId="18" xfId="0" applyNumberFormat="1" applyFont="1" applyFill="1" applyBorder="1" applyAlignment="1">
      <alignment/>
    </xf>
    <xf numFmtId="3" fontId="0" fillId="34" borderId="12" xfId="0" applyNumberFormat="1" applyFont="1" applyFill="1" applyBorder="1" applyAlignment="1">
      <alignment/>
    </xf>
    <xf numFmtId="3" fontId="6" fillId="36" borderId="19" xfId="0" applyNumberFormat="1" applyFont="1" applyFill="1" applyBorder="1" applyAlignment="1">
      <alignment horizontal="right"/>
    </xf>
    <xf numFmtId="3" fontId="0" fillId="34" borderId="14" xfId="0" applyNumberFormat="1" applyFont="1" applyFill="1" applyBorder="1" applyAlignment="1">
      <alignment horizontal="right"/>
    </xf>
    <xf numFmtId="3" fontId="0" fillId="36" borderId="20" xfId="0" applyNumberFormat="1" applyFont="1" applyFill="1" applyBorder="1" applyAlignment="1">
      <alignment horizontal="right"/>
    </xf>
    <xf numFmtId="3" fontId="0" fillId="34" borderId="13" xfId="0" applyNumberFormat="1" applyFont="1" applyFill="1" applyBorder="1" applyAlignment="1">
      <alignment horizontal="right"/>
    </xf>
    <xf numFmtId="3" fontId="0" fillId="36" borderId="19" xfId="0" applyNumberFormat="1" applyFont="1" applyFill="1" applyBorder="1" applyAlignment="1">
      <alignment horizontal="right"/>
    </xf>
    <xf numFmtId="0" fontId="14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2" xfId="0" applyNumberFormat="1" applyBorder="1" applyAlignment="1">
      <alignment/>
    </xf>
    <xf numFmtId="3" fontId="6" fillId="36" borderId="20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49" fontId="1" fillId="33" borderId="0" xfId="0" applyNumberFormat="1" applyFont="1" applyFill="1" applyBorder="1" applyAlignment="1">
      <alignment horizontal="center"/>
    </xf>
    <xf numFmtId="3" fontId="0" fillId="34" borderId="12" xfId="0" applyNumberFormat="1" applyFont="1" applyFill="1" applyBorder="1" applyAlignment="1">
      <alignment horizontal="right"/>
    </xf>
    <xf numFmtId="3" fontId="0" fillId="36" borderId="12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9" fillId="34" borderId="12" xfId="0" applyFont="1" applyFill="1" applyBorder="1" applyAlignment="1">
      <alignment horizontal="center"/>
    </xf>
    <xf numFmtId="3" fontId="13" fillId="36" borderId="12" xfId="0" applyNumberFormat="1" applyFont="1" applyFill="1" applyBorder="1" applyAlignment="1">
      <alignment horizontal="right"/>
    </xf>
    <xf numFmtId="3" fontId="13" fillId="34" borderId="12" xfId="0" applyNumberFormat="1" applyFont="1" applyFill="1" applyBorder="1" applyAlignment="1">
      <alignment horizontal="right"/>
    </xf>
    <xf numFmtId="0" fontId="1" fillId="33" borderId="21" xfId="0" applyFont="1" applyFill="1" applyBorder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/>
    </xf>
    <xf numFmtId="3" fontId="0" fillId="33" borderId="13" xfId="0" applyNumberFormat="1" applyFill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8" xfId="0" applyFont="1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3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0" fillId="0" borderId="14" xfId="0" applyFill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3" fillId="0" borderId="13" xfId="0" applyFont="1" applyBorder="1" applyAlignment="1" quotePrefix="1">
      <alignment horizontal="center"/>
    </xf>
    <xf numFmtId="0" fontId="3" fillId="0" borderId="12" xfId="0" applyFont="1" applyBorder="1" applyAlignment="1" quotePrefix="1">
      <alignment horizontal="center"/>
    </xf>
    <xf numFmtId="4" fontId="0" fillId="0" borderId="12" xfId="0" applyNumberFormat="1" applyBorder="1" applyAlignment="1" quotePrefix="1">
      <alignment horizontal="right"/>
    </xf>
    <xf numFmtId="0" fontId="1" fillId="0" borderId="0" xfId="0" applyFont="1" applyAlignment="1">
      <alignment wrapText="1"/>
    </xf>
    <xf numFmtId="0" fontId="1" fillId="0" borderId="18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3" fontId="1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16" fillId="0" borderId="0" xfId="0" applyNumberFormat="1" applyFont="1" applyAlignment="1">
      <alignment/>
    </xf>
    <xf numFmtId="0" fontId="5" fillId="34" borderId="17" xfId="0" applyFont="1" applyFill="1" applyBorder="1" applyAlignment="1">
      <alignment horizontal="center"/>
    </xf>
    <xf numFmtId="3" fontId="0" fillId="34" borderId="22" xfId="0" applyNumberFormat="1" applyFont="1" applyFill="1" applyBorder="1" applyAlignment="1">
      <alignment horizontal="right"/>
    </xf>
    <xf numFmtId="3" fontId="0" fillId="36" borderId="23" xfId="0" applyNumberFormat="1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center" vertical="justify" wrapText="1"/>
    </xf>
    <xf numFmtId="49" fontId="1" fillId="33" borderId="0" xfId="0" applyNumberFormat="1" applyFont="1" applyFill="1" applyBorder="1" applyAlignment="1">
      <alignment horizontal="left" vertical="justify"/>
    </xf>
    <xf numFmtId="0" fontId="0" fillId="0" borderId="0" xfId="0" applyAlignment="1">
      <alignment horizontal="left" vertical="justify"/>
    </xf>
    <xf numFmtId="0" fontId="3" fillId="0" borderId="0" xfId="0" applyFont="1" applyAlignment="1" quotePrefix="1">
      <alignment horizontal="right" vertical="justify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33" borderId="0" xfId="0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left"/>
    </xf>
    <xf numFmtId="0" fontId="6" fillId="35" borderId="24" xfId="0" applyFont="1" applyFill="1" applyBorder="1" applyAlignment="1">
      <alignment horizontal="left"/>
    </xf>
    <xf numFmtId="0" fontId="6" fillId="35" borderId="24" xfId="0" applyFont="1" applyFill="1" applyBorder="1" applyAlignment="1">
      <alignment/>
    </xf>
    <xf numFmtId="49" fontId="0" fillId="33" borderId="15" xfId="0" applyNumberFormat="1" applyFont="1" applyFill="1" applyBorder="1" applyAlignment="1">
      <alignment horizontal="left"/>
    </xf>
    <xf numFmtId="49" fontId="0" fillId="33" borderId="15" xfId="0" applyNumberFormat="1" applyFont="1" applyFill="1" applyBorder="1" applyAlignment="1">
      <alignment/>
    </xf>
    <xf numFmtId="49" fontId="6" fillId="35" borderId="11" xfId="0" applyNumberFormat="1" applyFont="1" applyFill="1" applyBorder="1" applyAlignment="1">
      <alignment horizontal="left"/>
    </xf>
    <xf numFmtId="49" fontId="0" fillId="35" borderId="11" xfId="0" applyNumberFormat="1" applyFill="1" applyBorder="1" applyAlignment="1">
      <alignment horizontal="right"/>
    </xf>
    <xf numFmtId="49" fontId="6" fillId="34" borderId="0" xfId="0" applyNumberFormat="1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16" fillId="0" borderId="0" xfId="0" applyFont="1" applyAlignment="1">
      <alignment horizontal="center"/>
    </xf>
    <xf numFmtId="49" fontId="1" fillId="33" borderId="0" xfId="0" applyNumberFormat="1" applyFont="1" applyFill="1" applyBorder="1" applyAlignment="1">
      <alignment horizontal="left" wrapText="1"/>
    </xf>
    <xf numFmtId="49" fontId="1" fillId="33" borderId="0" xfId="0" applyNumberFormat="1" applyFont="1" applyFill="1" applyBorder="1" applyAlignment="1">
      <alignment horizontal="left" vertical="justify" wrapText="1"/>
    </xf>
    <xf numFmtId="49" fontId="1" fillId="33" borderId="0" xfId="0" applyNumberFormat="1" applyFont="1" applyFill="1" applyBorder="1" applyAlignment="1">
      <alignment horizontal="left" vertical="center" wrapText="1"/>
    </xf>
    <xf numFmtId="49" fontId="1" fillId="33" borderId="0" xfId="0" applyNumberFormat="1" applyFont="1" applyFill="1" applyBorder="1" applyAlignment="1" quotePrefix="1">
      <alignment horizontal="center" vertical="center" wrapText="1"/>
    </xf>
    <xf numFmtId="49" fontId="1" fillId="33" borderId="0" xfId="0" applyNumberFormat="1" applyFont="1" applyFill="1" applyBorder="1" applyAlignment="1" quotePrefix="1">
      <alignment horizontal="center" vertical="center"/>
    </xf>
    <xf numFmtId="0" fontId="1" fillId="0" borderId="11" xfId="0" applyFont="1" applyBorder="1" applyAlignment="1">
      <alignment horizontal="left"/>
    </xf>
    <xf numFmtId="49" fontId="7" fillId="33" borderId="1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/>
    </xf>
    <xf numFmtId="0" fontId="17" fillId="0" borderId="0" xfId="0" applyFont="1" applyAlignment="1">
      <alignment horizontal="left" wrapText="1"/>
    </xf>
    <xf numFmtId="0" fontId="1" fillId="0" borderId="16" xfId="0" applyFont="1" applyBorder="1" applyAlignment="1">
      <alignment horizontal="center"/>
    </xf>
    <xf numFmtId="3" fontId="1" fillId="0" borderId="13" xfId="0" applyNumberFormat="1" applyFont="1" applyBorder="1" applyAlignment="1" quotePrefix="1">
      <alignment horizontal="right"/>
    </xf>
    <xf numFmtId="0" fontId="3" fillId="0" borderId="0" xfId="0" applyFont="1" applyAlignment="1" quotePrefix="1">
      <alignment horizontal="right" wrapText="1"/>
    </xf>
    <xf numFmtId="0" fontId="1" fillId="0" borderId="0" xfId="0" applyFont="1" applyBorder="1" applyAlignment="1">
      <alignment wrapText="1"/>
    </xf>
    <xf numFmtId="0" fontId="17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0" xfId="0" applyFont="1" applyAlignment="1">
      <alignment horizontal="right"/>
    </xf>
    <xf numFmtId="0" fontId="3" fillId="0" borderId="16" xfId="0" applyFont="1" applyBorder="1" applyAlignment="1" quotePrefix="1">
      <alignment horizontal="center"/>
    </xf>
    <xf numFmtId="49" fontId="1" fillId="33" borderId="16" xfId="0" applyNumberFormat="1" applyFont="1" applyFill="1" applyBorder="1" applyAlignment="1" quotePrefix="1">
      <alignment/>
    </xf>
    <xf numFmtId="0" fontId="5" fillId="0" borderId="16" xfId="0" applyFont="1" applyBorder="1" applyAlignment="1">
      <alignment/>
    </xf>
    <xf numFmtId="49" fontId="5" fillId="34" borderId="12" xfId="0" applyNumberFormat="1" applyFont="1" applyFill="1" applyBorder="1" applyAlignment="1">
      <alignment/>
    </xf>
    <xf numFmtId="49" fontId="6" fillId="34" borderId="12" xfId="0" applyNumberFormat="1" applyFont="1" applyFill="1" applyBorder="1" applyAlignment="1">
      <alignment/>
    </xf>
    <xf numFmtId="49" fontId="6" fillId="33" borderId="12" xfId="0" applyNumberFormat="1" applyFont="1" applyFill="1" applyBorder="1" applyAlignment="1">
      <alignment horizontal="center"/>
    </xf>
    <xf numFmtId="49" fontId="13" fillId="34" borderId="12" xfId="0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0" fontId="13" fillId="34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5" fillId="34" borderId="12" xfId="0" applyFont="1" applyFill="1" applyBorder="1" applyAlignment="1">
      <alignment/>
    </xf>
    <xf numFmtId="0" fontId="0" fillId="0" borderId="12" xfId="0" applyBorder="1" applyAlignment="1">
      <alignment/>
    </xf>
    <xf numFmtId="49" fontId="1" fillId="33" borderId="12" xfId="0" applyNumberFormat="1" applyFont="1" applyFill="1" applyBorder="1" applyAlignment="1">
      <alignment/>
    </xf>
    <xf numFmtId="49" fontId="5" fillId="33" borderId="12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5" fillId="34" borderId="12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/>
    </xf>
    <xf numFmtId="0" fontId="5" fillId="0" borderId="12" xfId="0" applyFont="1" applyBorder="1" applyAlignment="1">
      <alignment/>
    </xf>
    <xf numFmtId="49" fontId="8" fillId="36" borderId="12" xfId="0" applyNumberFormat="1" applyFont="1" applyFill="1" applyBorder="1" applyAlignment="1" quotePrefix="1">
      <alignment horizontal="center"/>
    </xf>
    <xf numFmtId="49" fontId="13" fillId="34" borderId="12" xfId="0" applyNumberFormat="1" applyFont="1" applyFill="1" applyBorder="1" applyAlignment="1">
      <alignment horizontal="center"/>
    </xf>
    <xf numFmtId="49" fontId="5" fillId="34" borderId="13" xfId="0" applyNumberFormat="1" applyFont="1" applyFill="1" applyBorder="1" applyAlignment="1">
      <alignment horizontal="center"/>
    </xf>
    <xf numFmtId="172" fontId="6" fillId="36" borderId="13" xfId="0" applyNumberFormat="1" applyFont="1" applyFill="1" applyBorder="1" applyAlignment="1">
      <alignment horizontal="right"/>
    </xf>
    <xf numFmtId="49" fontId="5" fillId="34" borderId="17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5" fillId="34" borderId="16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5" fillId="34" borderId="21" xfId="0" applyFont="1" applyFill="1" applyBorder="1" applyAlignment="1">
      <alignment horizontal="center"/>
    </xf>
    <xf numFmtId="3" fontId="6" fillId="36" borderId="18" xfId="0" applyNumberFormat="1" applyFont="1" applyFill="1" applyBorder="1" applyAlignment="1">
      <alignment/>
    </xf>
    <xf numFmtId="49" fontId="5" fillId="33" borderId="12" xfId="0" applyNumberFormat="1" applyFont="1" applyFill="1" applyBorder="1" applyAlignment="1" quotePrefix="1">
      <alignment/>
    </xf>
    <xf numFmtId="49" fontId="5" fillId="34" borderId="12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 quotePrefix="1">
      <alignment horizontal="center"/>
    </xf>
    <xf numFmtId="49" fontId="5" fillId="33" borderId="16" xfId="0" applyNumberFormat="1" applyFont="1" applyFill="1" applyBorder="1" applyAlignment="1" quotePrefix="1">
      <alignment horizontal="center"/>
    </xf>
    <xf numFmtId="0" fontId="5" fillId="34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49" fontId="0" fillId="33" borderId="12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3" fontId="6" fillId="37" borderId="12" xfId="0" applyNumberFormat="1" applyFont="1" applyFill="1" applyBorder="1" applyAlignment="1">
      <alignment horizontal="right"/>
    </xf>
    <xf numFmtId="172" fontId="6" fillId="36" borderId="12" xfId="0" applyNumberFormat="1" applyFont="1" applyFill="1" applyBorder="1" applyAlignment="1">
      <alignment horizontal="right" wrapText="1"/>
    </xf>
    <xf numFmtId="0" fontId="5" fillId="38" borderId="12" xfId="0" applyFont="1" applyFill="1" applyBorder="1" applyAlignment="1">
      <alignment/>
    </xf>
    <xf numFmtId="0" fontId="5" fillId="38" borderId="16" xfId="0" applyFont="1" applyFill="1" applyBorder="1" applyAlignment="1">
      <alignment horizontal="center"/>
    </xf>
    <xf numFmtId="49" fontId="0" fillId="36" borderId="12" xfId="0" applyNumberFormat="1" applyFont="1" applyFill="1" applyBorder="1" applyAlignment="1" quotePrefix="1">
      <alignment horizontal="center"/>
    </xf>
    <xf numFmtId="172" fontId="6" fillId="36" borderId="22" xfId="0" applyNumberFormat="1" applyFont="1" applyFill="1" applyBorder="1" applyAlignment="1">
      <alignment horizontal="right"/>
    </xf>
    <xf numFmtId="0" fontId="1" fillId="38" borderId="0" xfId="0" applyFont="1" applyFill="1" applyBorder="1" applyAlignment="1">
      <alignment/>
    </xf>
    <xf numFmtId="0" fontId="1" fillId="38" borderId="0" xfId="0" applyFont="1" applyFill="1" applyBorder="1" applyAlignment="1">
      <alignment horizontal="center"/>
    </xf>
    <xf numFmtId="3" fontId="0" fillId="38" borderId="0" xfId="0" applyNumberFormat="1" applyFont="1" applyFill="1" applyBorder="1" applyAlignment="1">
      <alignment horizontal="right"/>
    </xf>
    <xf numFmtId="0" fontId="0" fillId="38" borderId="0" xfId="0" applyFill="1" applyBorder="1" applyAlignment="1">
      <alignment/>
    </xf>
    <xf numFmtId="0" fontId="1" fillId="38" borderId="0" xfId="0" applyFont="1" applyFill="1" applyBorder="1" applyAlignment="1">
      <alignment/>
    </xf>
    <xf numFmtId="49" fontId="1" fillId="38" borderId="0" xfId="0" applyNumberFormat="1" applyFont="1" applyFill="1" applyBorder="1" applyAlignment="1">
      <alignment horizontal="left"/>
    </xf>
    <xf numFmtId="172" fontId="6" fillId="38" borderId="0" xfId="0" applyNumberFormat="1" applyFont="1" applyFill="1" applyBorder="1" applyAlignment="1">
      <alignment horizontal="right" wrapText="1"/>
    </xf>
    <xf numFmtId="172" fontId="6" fillId="36" borderId="13" xfId="0" applyNumberFormat="1" applyFont="1" applyFill="1" applyBorder="1" applyAlignment="1">
      <alignment horizontal="right" wrapText="1"/>
    </xf>
    <xf numFmtId="172" fontId="6" fillId="36" borderId="22" xfId="0" applyNumberFormat="1" applyFont="1" applyFill="1" applyBorder="1" applyAlignment="1">
      <alignment horizontal="right" wrapText="1"/>
    </xf>
    <xf numFmtId="3" fontId="6" fillId="37" borderId="13" xfId="0" applyNumberFormat="1" applyFont="1" applyFill="1" applyBorder="1" applyAlignment="1">
      <alignment horizontal="right"/>
    </xf>
    <xf numFmtId="49" fontId="1" fillId="34" borderId="13" xfId="0" applyNumberFormat="1" applyFont="1" applyFill="1" applyBorder="1" applyAlignment="1" quotePrefix="1">
      <alignment/>
    </xf>
    <xf numFmtId="49" fontId="5" fillId="34" borderId="17" xfId="0" applyNumberFormat="1" applyFont="1" applyFill="1" applyBorder="1" applyAlignment="1" quotePrefix="1">
      <alignment/>
    </xf>
    <xf numFmtId="0" fontId="6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49" fontId="0" fillId="33" borderId="10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 horizontal="left"/>
    </xf>
    <xf numFmtId="3" fontId="6" fillId="38" borderId="0" xfId="0" applyNumberFormat="1" applyFont="1" applyFill="1" applyBorder="1" applyAlignment="1">
      <alignment horizontal="right" wrapText="1"/>
    </xf>
    <xf numFmtId="0" fontId="6" fillId="33" borderId="12" xfId="0" applyFont="1" applyFill="1" applyBorder="1" applyAlignment="1">
      <alignment horizontal="left"/>
    </xf>
    <xf numFmtId="172" fontId="6" fillId="33" borderId="12" xfId="0" applyNumberFormat="1" applyFont="1" applyFill="1" applyBorder="1" applyAlignment="1">
      <alignment horizontal="right" wrapText="1"/>
    </xf>
    <xf numFmtId="0" fontId="0" fillId="35" borderId="12" xfId="0" applyFill="1" applyBorder="1" applyAlignment="1">
      <alignment horizontal="left"/>
    </xf>
    <xf numFmtId="172" fontId="6" fillId="35" borderId="12" xfId="0" applyNumberFormat="1" applyFont="1" applyFill="1" applyBorder="1" applyAlignment="1">
      <alignment horizontal="right" wrapText="1"/>
    </xf>
    <xf numFmtId="0" fontId="6" fillId="35" borderId="12" xfId="0" applyFont="1" applyFill="1" applyBorder="1" applyAlignment="1">
      <alignment horizontal="left"/>
    </xf>
    <xf numFmtId="49" fontId="6" fillId="33" borderId="10" xfId="0" applyNumberFormat="1" applyFont="1" applyFill="1" applyBorder="1" applyAlignment="1">
      <alignment horizontal="left"/>
    </xf>
    <xf numFmtId="49" fontId="6" fillId="33" borderId="10" xfId="0" applyNumberFormat="1" applyFont="1" applyFill="1" applyBorder="1" applyAlignment="1">
      <alignment horizontal="right"/>
    </xf>
    <xf numFmtId="172" fontId="0" fillId="38" borderId="0" xfId="0" applyNumberFormat="1" applyFill="1" applyBorder="1" applyAlignment="1">
      <alignment horizontal="right" wrapText="1"/>
    </xf>
    <xf numFmtId="0" fontId="6" fillId="38" borderId="12" xfId="0" applyFont="1" applyFill="1" applyBorder="1" applyAlignment="1">
      <alignment horizontal="left"/>
    </xf>
    <xf numFmtId="172" fontId="6" fillId="38" borderId="12" xfId="0" applyNumberFormat="1" applyFont="1" applyFill="1" applyBorder="1" applyAlignment="1">
      <alignment horizontal="right" wrapText="1"/>
    </xf>
    <xf numFmtId="0" fontId="0" fillId="38" borderId="12" xfId="0" applyFont="1" applyFill="1" applyBorder="1" applyAlignment="1">
      <alignment horizontal="center"/>
    </xf>
    <xf numFmtId="0" fontId="0" fillId="38" borderId="11" xfId="0" applyFont="1" applyFill="1" applyBorder="1" applyAlignment="1">
      <alignment horizontal="left"/>
    </xf>
    <xf numFmtId="3" fontId="0" fillId="38" borderId="12" xfId="0" applyNumberFormat="1" applyFont="1" applyFill="1" applyBorder="1" applyAlignment="1">
      <alignment horizontal="right" wrapText="1"/>
    </xf>
    <xf numFmtId="3" fontId="6" fillId="33" borderId="10" xfId="0" applyNumberFormat="1" applyFont="1" applyFill="1" applyBorder="1" applyAlignment="1">
      <alignment horizontal="right"/>
    </xf>
    <xf numFmtId="0" fontId="0" fillId="38" borderId="12" xfId="0" applyFill="1" applyBorder="1" applyAlignment="1">
      <alignment/>
    </xf>
    <xf numFmtId="0" fontId="6" fillId="38" borderId="12" xfId="0" applyFont="1" applyFill="1" applyBorder="1" applyAlignment="1">
      <alignment/>
    </xf>
    <xf numFmtId="172" fontId="6" fillId="36" borderId="12" xfId="0" applyNumberFormat="1" applyFont="1" applyFill="1" applyBorder="1" applyAlignment="1">
      <alignment horizontal="right"/>
    </xf>
    <xf numFmtId="172" fontId="0" fillId="36" borderId="12" xfId="0" applyNumberFormat="1" applyFont="1" applyFill="1" applyBorder="1" applyAlignment="1">
      <alignment horizontal="right"/>
    </xf>
    <xf numFmtId="49" fontId="1" fillId="34" borderId="12" xfId="0" applyNumberFormat="1" applyFont="1" applyFill="1" applyBorder="1" applyAlignment="1" quotePrefix="1">
      <alignment horizontal="center"/>
    </xf>
    <xf numFmtId="3" fontId="5" fillId="34" borderId="12" xfId="0" applyNumberFormat="1" applyFont="1" applyFill="1" applyBorder="1" applyAlignment="1" quotePrefix="1">
      <alignment horizontal="center"/>
    </xf>
    <xf numFmtId="3" fontId="5" fillId="36" borderId="12" xfId="0" applyNumberFormat="1" applyFont="1" applyFill="1" applyBorder="1" applyAlignment="1" quotePrefix="1">
      <alignment horizontal="center"/>
    </xf>
    <xf numFmtId="3" fontId="0" fillId="36" borderId="12" xfId="0" applyNumberFormat="1" applyFill="1" applyBorder="1" applyAlignment="1">
      <alignment/>
    </xf>
    <xf numFmtId="3" fontId="0" fillId="34" borderId="12" xfId="0" applyNumberFormat="1" applyFont="1" applyFill="1" applyBorder="1" applyAlignment="1">
      <alignment horizontal="right" wrapText="1"/>
    </xf>
    <xf numFmtId="3" fontId="6" fillId="34" borderId="12" xfId="0" applyNumberFormat="1" applyFont="1" applyFill="1" applyBorder="1" applyAlignment="1" quotePrefix="1">
      <alignment horizontal="center"/>
    </xf>
    <xf numFmtId="3" fontId="6" fillId="36" borderId="12" xfId="0" applyNumberFormat="1" applyFont="1" applyFill="1" applyBorder="1" applyAlignment="1" quotePrefix="1">
      <alignment horizontal="center"/>
    </xf>
    <xf numFmtId="49" fontId="6" fillId="36" borderId="12" xfId="0" applyNumberFormat="1" applyFont="1" applyFill="1" applyBorder="1" applyAlignment="1" quotePrefix="1">
      <alignment horizontal="center"/>
    </xf>
    <xf numFmtId="49" fontId="0" fillId="34" borderId="12" xfId="0" applyNumberFormat="1" applyFont="1" applyFill="1" applyBorder="1" applyAlignment="1" quotePrefix="1">
      <alignment horizontal="center"/>
    </xf>
    <xf numFmtId="3" fontId="6" fillId="34" borderId="12" xfId="0" applyNumberFormat="1" applyFont="1" applyFill="1" applyBorder="1" applyAlignment="1" quotePrefix="1">
      <alignment horizontal="right"/>
    </xf>
    <xf numFmtId="3" fontId="6" fillId="36" borderId="12" xfId="0" applyNumberFormat="1" applyFont="1" applyFill="1" applyBorder="1" applyAlignment="1" quotePrefix="1">
      <alignment horizontal="right"/>
    </xf>
    <xf numFmtId="49" fontId="13" fillId="34" borderId="12" xfId="0" applyNumberFormat="1" applyFont="1" applyFill="1" applyBorder="1" applyAlignment="1" quotePrefix="1">
      <alignment horizontal="center"/>
    </xf>
    <xf numFmtId="0" fontId="0" fillId="34" borderId="12" xfId="0" applyFont="1" applyFill="1" applyBorder="1" applyAlignment="1">
      <alignment horizontal="center"/>
    </xf>
    <xf numFmtId="3" fontId="6" fillId="39" borderId="12" xfId="0" applyNumberFormat="1" applyFont="1" applyFill="1" applyBorder="1" applyAlignment="1">
      <alignment horizontal="right"/>
    </xf>
    <xf numFmtId="0" fontId="1" fillId="39" borderId="12" xfId="0" applyFont="1" applyFill="1" applyBorder="1" applyAlignment="1">
      <alignment/>
    </xf>
    <xf numFmtId="49" fontId="5" fillId="39" borderId="12" xfId="0" applyNumberFormat="1" applyFont="1" applyFill="1" applyBorder="1" applyAlignment="1">
      <alignment horizontal="center"/>
    </xf>
    <xf numFmtId="0" fontId="5" fillId="39" borderId="12" xfId="0" applyFont="1" applyFill="1" applyBorder="1" applyAlignment="1">
      <alignment/>
    </xf>
    <xf numFmtId="0" fontId="5" fillId="39" borderId="12" xfId="0" applyFont="1" applyFill="1" applyBorder="1" applyAlignment="1">
      <alignment horizontal="center"/>
    </xf>
    <xf numFmtId="0" fontId="1" fillId="39" borderId="12" xfId="0" applyFont="1" applyFill="1" applyBorder="1" applyAlignment="1">
      <alignment horizontal="center"/>
    </xf>
    <xf numFmtId="0" fontId="5" fillId="39" borderId="14" xfId="0" applyFont="1" applyFill="1" applyBorder="1" applyAlignment="1">
      <alignment/>
    </xf>
    <xf numFmtId="49" fontId="5" fillId="39" borderId="14" xfId="0" applyNumberFormat="1" applyFont="1" applyFill="1" applyBorder="1" applyAlignment="1">
      <alignment/>
    </xf>
    <xf numFmtId="0" fontId="5" fillId="39" borderId="25" xfId="0" applyFont="1" applyFill="1" applyBorder="1" applyAlignment="1">
      <alignment/>
    </xf>
    <xf numFmtId="0" fontId="5" fillId="39" borderId="12" xfId="0" applyFont="1" applyFill="1" applyBorder="1" applyAlignment="1">
      <alignment/>
    </xf>
    <xf numFmtId="49" fontId="5" fillId="39" borderId="12" xfId="0" applyNumberFormat="1" applyFont="1" applyFill="1" applyBorder="1" applyAlignment="1" quotePrefix="1">
      <alignment horizontal="center"/>
    </xf>
    <xf numFmtId="0" fontId="5" fillId="39" borderId="14" xfId="0" applyFont="1" applyFill="1" applyBorder="1" applyAlignment="1">
      <alignment horizontal="center"/>
    </xf>
    <xf numFmtId="49" fontId="5" fillId="39" borderId="13" xfId="0" applyNumberFormat="1" applyFont="1" applyFill="1" applyBorder="1" applyAlignment="1">
      <alignment horizontal="center"/>
    </xf>
    <xf numFmtId="0" fontId="5" fillId="39" borderId="13" xfId="0" applyFont="1" applyFill="1" applyBorder="1" applyAlignment="1">
      <alignment/>
    </xf>
    <xf numFmtId="0" fontId="5" fillId="39" borderId="18" xfId="0" applyFont="1" applyFill="1" applyBorder="1" applyAlignment="1">
      <alignment/>
    </xf>
    <xf numFmtId="0" fontId="5" fillId="39" borderId="13" xfId="0" applyFont="1" applyFill="1" applyBorder="1" applyAlignment="1">
      <alignment horizontal="center"/>
    </xf>
    <xf numFmtId="0" fontId="5" fillId="39" borderId="16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5" fillId="39" borderId="21" xfId="0" applyFont="1" applyFill="1" applyBorder="1" applyAlignment="1">
      <alignment horizontal="center" vertical="center" wrapText="1"/>
    </xf>
    <xf numFmtId="0" fontId="5" fillId="39" borderId="21" xfId="0" applyFont="1" applyFill="1" applyBorder="1" applyAlignment="1">
      <alignment horizontal="center"/>
    </xf>
    <xf numFmtId="49" fontId="5" fillId="38" borderId="12" xfId="0" applyNumberFormat="1" applyFont="1" applyFill="1" applyBorder="1" applyAlignment="1" quotePrefix="1">
      <alignment/>
    </xf>
    <xf numFmtId="3" fontId="6" fillId="39" borderId="13" xfId="0" applyNumberFormat="1" applyFont="1" applyFill="1" applyBorder="1" applyAlignment="1">
      <alignment horizontal="right"/>
    </xf>
    <xf numFmtId="0" fontId="1" fillId="39" borderId="20" xfId="0" applyFont="1" applyFill="1" applyBorder="1" applyAlignment="1">
      <alignment/>
    </xf>
    <xf numFmtId="0" fontId="1" fillId="39" borderId="12" xfId="0" applyFont="1" applyFill="1" applyBorder="1" applyAlignment="1">
      <alignment/>
    </xf>
    <xf numFmtId="49" fontId="6" fillId="39" borderId="12" xfId="0" applyNumberFormat="1" applyFont="1" applyFill="1" applyBorder="1" applyAlignment="1">
      <alignment horizontal="center"/>
    </xf>
    <xf numFmtId="49" fontId="13" fillId="39" borderId="12" xfId="0" applyNumberFormat="1" applyFont="1" applyFill="1" applyBorder="1" applyAlignment="1">
      <alignment horizontal="center"/>
    </xf>
    <xf numFmtId="0" fontId="6" fillId="39" borderId="12" xfId="0" applyFont="1" applyFill="1" applyBorder="1" applyAlignment="1">
      <alignment horizontal="center"/>
    </xf>
    <xf numFmtId="0" fontId="1" fillId="39" borderId="12" xfId="0" applyFont="1" applyFill="1" applyBorder="1" applyAlignment="1">
      <alignment/>
    </xf>
    <xf numFmtId="49" fontId="10" fillId="39" borderId="12" xfId="0" applyNumberFormat="1" applyFont="1" applyFill="1" applyBorder="1" applyAlignment="1">
      <alignment/>
    </xf>
    <xf numFmtId="0" fontId="0" fillId="39" borderId="12" xfId="0" applyFill="1" applyBorder="1" applyAlignment="1">
      <alignment horizontal="center"/>
    </xf>
    <xf numFmtId="0" fontId="13" fillId="39" borderId="12" xfId="0" applyFont="1" applyFill="1" applyBorder="1" applyAlignment="1">
      <alignment horizontal="center"/>
    </xf>
    <xf numFmtId="49" fontId="0" fillId="39" borderId="12" xfId="0" applyNumberFormat="1" applyFont="1" applyFill="1" applyBorder="1" applyAlignment="1">
      <alignment horizontal="center"/>
    </xf>
    <xf numFmtId="0" fontId="6" fillId="40" borderId="12" xfId="0" applyFont="1" applyFill="1" applyBorder="1" applyAlignment="1">
      <alignment horizontal="center" vertical="center" wrapText="1"/>
    </xf>
    <xf numFmtId="0" fontId="0" fillId="40" borderId="12" xfId="0" applyFill="1" applyBorder="1" applyAlignment="1">
      <alignment horizontal="left"/>
    </xf>
    <xf numFmtId="3" fontId="0" fillId="40" borderId="12" xfId="0" applyNumberFormat="1" applyFill="1" applyBorder="1" applyAlignment="1">
      <alignment/>
    </xf>
    <xf numFmtId="172" fontId="0" fillId="40" borderId="12" xfId="0" applyNumberFormat="1" applyFill="1" applyBorder="1" applyAlignment="1">
      <alignment horizontal="right" wrapText="1"/>
    </xf>
    <xf numFmtId="49" fontId="0" fillId="38" borderId="0" xfId="0" applyNumberFormat="1" applyFill="1" applyAlignment="1">
      <alignment/>
    </xf>
    <xf numFmtId="3" fontId="0" fillId="38" borderId="0" xfId="0" applyNumberFormat="1" applyFill="1" applyAlignment="1">
      <alignment/>
    </xf>
    <xf numFmtId="0" fontId="6" fillId="35" borderId="12" xfId="0" applyFont="1" applyFill="1" applyBorder="1" applyAlignment="1">
      <alignment horizontal="center"/>
    </xf>
    <xf numFmtId="3" fontId="6" fillId="34" borderId="12" xfId="0" applyNumberFormat="1" applyFont="1" applyFill="1" applyBorder="1" applyAlignment="1">
      <alignment/>
    </xf>
    <xf numFmtId="172" fontId="6" fillId="34" borderId="12" xfId="0" applyNumberFormat="1" applyFont="1" applyFill="1" applyBorder="1" applyAlignment="1">
      <alignment horizontal="right" wrapText="1"/>
    </xf>
    <xf numFmtId="0" fontId="6" fillId="34" borderId="11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6" fillId="35" borderId="12" xfId="0" applyFont="1" applyFill="1" applyBorder="1" applyAlignment="1">
      <alignment horizontal="left"/>
    </xf>
    <xf numFmtId="0" fontId="6" fillId="35" borderId="12" xfId="0" applyFont="1" applyFill="1" applyBorder="1" applyAlignment="1">
      <alignment/>
    </xf>
    <xf numFmtId="0" fontId="5" fillId="39" borderId="16" xfId="0" applyFont="1" applyFill="1" applyBorder="1" applyAlignment="1">
      <alignment horizontal="center"/>
    </xf>
    <xf numFmtId="0" fontId="5" fillId="39" borderId="12" xfId="0" applyFont="1" applyFill="1" applyBorder="1" applyAlignment="1">
      <alignment horizontal="center"/>
    </xf>
    <xf numFmtId="0" fontId="5" fillId="39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33" borderId="13" xfId="0" applyFont="1" applyFill="1" applyBorder="1" applyAlignment="1">
      <alignment/>
    </xf>
    <xf numFmtId="3" fontId="0" fillId="36" borderId="13" xfId="0" applyNumberFormat="1" applyFont="1" applyFill="1" applyBorder="1" applyAlignment="1">
      <alignment horizontal="right"/>
    </xf>
    <xf numFmtId="0" fontId="0" fillId="38" borderId="11" xfId="0" applyFont="1" applyFill="1" applyBorder="1" applyAlignment="1">
      <alignment horizontal="left"/>
    </xf>
    <xf numFmtId="49" fontId="0" fillId="33" borderId="0" xfId="0" applyNumberFormat="1" applyFont="1" applyFill="1" applyBorder="1" applyAlignment="1">
      <alignment horizontal="left"/>
    </xf>
    <xf numFmtId="49" fontId="0" fillId="33" borderId="0" xfId="0" applyNumberFormat="1" applyFont="1" applyFill="1" applyBorder="1" applyAlignment="1">
      <alignment/>
    </xf>
    <xf numFmtId="0" fontId="0" fillId="33" borderId="13" xfId="0" applyFill="1" applyBorder="1" applyAlignment="1">
      <alignment horizontal="left"/>
    </xf>
    <xf numFmtId="172" fontId="6" fillId="33" borderId="13" xfId="0" applyNumberFormat="1" applyFont="1" applyFill="1" applyBorder="1" applyAlignment="1">
      <alignment horizontal="right" wrapText="1"/>
    </xf>
    <xf numFmtId="0" fontId="0" fillId="38" borderId="11" xfId="0" applyFont="1" applyFill="1" applyBorder="1" applyAlignment="1">
      <alignment horizontal="left"/>
    </xf>
    <xf numFmtId="3" fontId="0" fillId="0" borderId="0" xfId="0" applyNumberFormat="1" applyAlignment="1">
      <alignment/>
    </xf>
    <xf numFmtId="2" fontId="12" fillId="0" borderId="0" xfId="0" applyNumberFormat="1" applyFont="1" applyAlignment="1">
      <alignment/>
    </xf>
    <xf numFmtId="0" fontId="6" fillId="38" borderId="13" xfId="0" applyFont="1" applyFill="1" applyBorder="1" applyAlignment="1">
      <alignment horizontal="left"/>
    </xf>
    <xf numFmtId="0" fontId="0" fillId="38" borderId="13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left"/>
    </xf>
    <xf numFmtId="3" fontId="0" fillId="38" borderId="13" xfId="0" applyNumberFormat="1" applyFont="1" applyFill="1" applyBorder="1" applyAlignment="1">
      <alignment horizontal="right" wrapText="1"/>
    </xf>
    <xf numFmtId="49" fontId="0" fillId="33" borderId="0" xfId="0" applyNumberFormat="1" applyFont="1" applyFill="1" applyBorder="1" applyAlignment="1" quotePrefix="1">
      <alignment horizontal="right" wrapText="1"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right"/>
    </xf>
    <xf numFmtId="3" fontId="6" fillId="36" borderId="14" xfId="0" applyNumberFormat="1" applyFont="1" applyFill="1" applyBorder="1" applyAlignment="1">
      <alignment horizontal="right"/>
    </xf>
    <xf numFmtId="0" fontId="5" fillId="38" borderId="12" xfId="0" applyFont="1" applyFill="1" applyBorder="1" applyAlignment="1">
      <alignment horizontal="center"/>
    </xf>
    <xf numFmtId="0" fontId="0" fillId="38" borderId="1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0" fontId="0" fillId="38" borderId="0" xfId="0" applyFont="1" applyFill="1" applyBorder="1" applyAlignment="1">
      <alignment/>
    </xf>
    <xf numFmtId="172" fontId="0" fillId="36" borderId="12" xfId="0" applyNumberFormat="1" applyFont="1" applyFill="1" applyBorder="1" applyAlignment="1">
      <alignment horizontal="right" wrapText="1"/>
    </xf>
    <xf numFmtId="49" fontId="8" fillId="0" borderId="16" xfId="0" applyNumberFormat="1" applyFont="1" applyFill="1" applyBorder="1" applyAlignment="1" quotePrefix="1">
      <alignment horizontal="center"/>
    </xf>
    <xf numFmtId="49" fontId="8" fillId="39" borderId="12" xfId="0" applyNumberFormat="1" applyFont="1" applyFill="1" applyBorder="1" applyAlignment="1" quotePrefix="1">
      <alignment horizontal="center"/>
    </xf>
    <xf numFmtId="49" fontId="5" fillId="39" borderId="16" xfId="0" applyNumberFormat="1" applyFont="1" applyFill="1" applyBorder="1" applyAlignment="1" quotePrefix="1">
      <alignment horizontal="center"/>
    </xf>
    <xf numFmtId="49" fontId="8" fillId="0" borderId="12" xfId="0" applyNumberFormat="1" applyFont="1" applyFill="1" applyBorder="1" applyAlignment="1" quotePrefix="1">
      <alignment horizontal="center"/>
    </xf>
    <xf numFmtId="3" fontId="8" fillId="39" borderId="12" xfId="0" applyNumberFormat="1" applyFont="1" applyFill="1" applyBorder="1" applyAlignment="1" quotePrefix="1">
      <alignment horizontal="center"/>
    </xf>
    <xf numFmtId="3" fontId="8" fillId="38" borderId="12" xfId="0" applyNumberFormat="1" applyFont="1" applyFill="1" applyBorder="1" applyAlignment="1" quotePrefix="1">
      <alignment horizontal="center"/>
    </xf>
    <xf numFmtId="1" fontId="0" fillId="39" borderId="12" xfId="0" applyNumberFormat="1" applyFont="1" applyFill="1" applyBorder="1" applyAlignment="1" quotePrefix="1">
      <alignment horizontal="center"/>
    </xf>
    <xf numFmtId="3" fontId="0" fillId="39" borderId="12" xfId="0" applyNumberFormat="1" applyFont="1" applyFill="1" applyBorder="1" applyAlignment="1" quotePrefix="1">
      <alignment horizontal="right"/>
    </xf>
    <xf numFmtId="3" fontId="0" fillId="37" borderId="12" xfId="0" applyNumberFormat="1" applyFont="1" applyFill="1" applyBorder="1" applyAlignment="1" quotePrefix="1">
      <alignment horizontal="right"/>
    </xf>
    <xf numFmtId="3" fontId="8" fillId="37" borderId="12" xfId="0" applyNumberFormat="1" applyFont="1" applyFill="1" applyBorder="1" applyAlignment="1" quotePrefix="1">
      <alignment horizontal="right"/>
    </xf>
    <xf numFmtId="3" fontId="0" fillId="39" borderId="12" xfId="0" applyNumberFormat="1" applyFont="1" applyFill="1" applyBorder="1" applyAlignment="1">
      <alignment horizontal="right"/>
    </xf>
    <xf numFmtId="3" fontId="0" fillId="37" borderId="18" xfId="0" applyNumberFormat="1" applyFont="1" applyFill="1" applyBorder="1" applyAlignment="1" quotePrefix="1">
      <alignment horizontal="right"/>
    </xf>
    <xf numFmtId="49" fontId="5" fillId="39" borderId="16" xfId="0" applyNumberFormat="1" applyFont="1" applyFill="1" applyBorder="1" applyAlignment="1">
      <alignment horizontal="center"/>
    </xf>
    <xf numFmtId="3" fontId="6" fillId="39" borderId="12" xfId="0" applyNumberFormat="1" applyFont="1" applyFill="1" applyBorder="1" applyAlignment="1" quotePrefix="1">
      <alignment horizontal="right"/>
    </xf>
    <xf numFmtId="3" fontId="6" fillId="36" borderId="18" xfId="0" applyNumberFormat="1" applyFont="1" applyFill="1" applyBorder="1" applyAlignment="1" quotePrefix="1">
      <alignment horizontal="right"/>
    </xf>
    <xf numFmtId="3" fontId="0" fillId="34" borderId="13" xfId="0" applyNumberFormat="1" applyFont="1" applyFill="1" applyBorder="1" applyAlignment="1">
      <alignment/>
    </xf>
    <xf numFmtId="3" fontId="0" fillId="36" borderId="19" xfId="0" applyNumberFormat="1" applyFont="1" applyFill="1" applyBorder="1" applyAlignment="1">
      <alignment/>
    </xf>
    <xf numFmtId="172" fontId="6" fillId="36" borderId="13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0" fontId="6" fillId="39" borderId="12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34" borderId="16" xfId="0" applyFont="1" applyFill="1" applyBorder="1" applyAlignment="1">
      <alignment horizontal="left"/>
    </xf>
    <xf numFmtId="172" fontId="0" fillId="36" borderId="12" xfId="0" applyNumberFormat="1" applyFont="1" applyFill="1" applyBorder="1" applyAlignment="1" quotePrefix="1">
      <alignment horizontal="center" wrapText="1"/>
    </xf>
    <xf numFmtId="0" fontId="5" fillId="39" borderId="20" xfId="0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39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9" borderId="12" xfId="0" applyFont="1" applyFill="1" applyBorder="1" applyAlignment="1">
      <alignment/>
    </xf>
    <xf numFmtId="0" fontId="0" fillId="38" borderId="12" xfId="0" applyFont="1" applyFill="1" applyBorder="1" applyAlignment="1">
      <alignment/>
    </xf>
    <xf numFmtId="0" fontId="0" fillId="39" borderId="18" xfId="0" applyFont="1" applyFill="1" applyBorder="1" applyAlignment="1">
      <alignment/>
    </xf>
    <xf numFmtId="0" fontId="0" fillId="38" borderId="14" xfId="0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0" fillId="39" borderId="2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6" fillId="38" borderId="16" xfId="0" applyFont="1" applyFill="1" applyBorder="1" applyAlignment="1">
      <alignment horizontal="center"/>
    </xf>
    <xf numFmtId="49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" fontId="0" fillId="39" borderId="12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39" borderId="12" xfId="0" applyNumberFormat="1" applyFont="1" applyFill="1" applyBorder="1" applyAlignment="1" quotePrefix="1">
      <alignment horizontal="center"/>
    </xf>
    <xf numFmtId="49" fontId="0" fillId="0" borderId="12" xfId="0" applyNumberFormat="1" applyFont="1" applyFill="1" applyBorder="1" applyAlignment="1" quotePrefix="1">
      <alignment horizontal="center"/>
    </xf>
    <xf numFmtId="49" fontId="0" fillId="0" borderId="16" xfId="0" applyNumberFormat="1" applyFont="1" applyFill="1" applyBorder="1" applyAlignment="1" quotePrefix="1">
      <alignment horizontal="center"/>
    </xf>
    <xf numFmtId="49" fontId="0" fillId="39" borderId="16" xfId="0" applyNumberFormat="1" applyFont="1" applyFill="1" applyBorder="1" applyAlignment="1">
      <alignment horizontal="center"/>
    </xf>
    <xf numFmtId="0" fontId="0" fillId="39" borderId="12" xfId="0" applyFont="1" applyFill="1" applyBorder="1" applyAlignment="1">
      <alignment/>
    </xf>
    <xf numFmtId="0" fontId="0" fillId="38" borderId="16" xfId="0" applyFont="1" applyFill="1" applyBorder="1" applyAlignment="1">
      <alignment horizontal="center"/>
    </xf>
    <xf numFmtId="49" fontId="0" fillId="38" borderId="12" xfId="0" applyNumberFormat="1" applyFont="1" applyFill="1" applyBorder="1" applyAlignment="1">
      <alignment/>
    </xf>
    <xf numFmtId="0" fontId="6" fillId="38" borderId="12" xfId="0" applyFont="1" applyFill="1" applyBorder="1" applyAlignment="1">
      <alignment horizontal="center"/>
    </xf>
    <xf numFmtId="0" fontId="0" fillId="39" borderId="14" xfId="0" applyFont="1" applyFill="1" applyBorder="1" applyAlignment="1">
      <alignment/>
    </xf>
    <xf numFmtId="0" fontId="0" fillId="34" borderId="2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39" borderId="12" xfId="0" applyNumberFormat="1" applyFont="1" applyFill="1" applyBorder="1" applyAlignment="1">
      <alignment/>
    </xf>
    <xf numFmtId="0" fontId="6" fillId="39" borderId="25" xfId="0" applyFont="1" applyFill="1" applyBorder="1" applyAlignment="1">
      <alignment/>
    </xf>
    <xf numFmtId="0" fontId="6" fillId="0" borderId="12" xfId="0" applyFont="1" applyBorder="1" applyAlignment="1">
      <alignment/>
    </xf>
    <xf numFmtId="0" fontId="0" fillId="39" borderId="25" xfId="0" applyFont="1" applyFill="1" applyBorder="1" applyAlignment="1">
      <alignment/>
    </xf>
    <xf numFmtId="49" fontId="0" fillId="33" borderId="12" xfId="0" applyNumberFormat="1" applyFont="1" applyFill="1" applyBorder="1" applyAlignment="1" quotePrefix="1">
      <alignment horizontal="center"/>
    </xf>
    <xf numFmtId="0" fontId="0" fillId="39" borderId="13" xfId="0" applyFont="1" applyFill="1" applyBorder="1" applyAlignment="1">
      <alignment/>
    </xf>
    <xf numFmtId="0" fontId="0" fillId="34" borderId="17" xfId="0" applyFont="1" applyFill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6" fillId="39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49" fontId="0" fillId="33" borderId="12" xfId="0" applyNumberFormat="1" applyFont="1" applyFill="1" applyBorder="1" applyAlignment="1" quotePrefix="1">
      <alignment/>
    </xf>
    <xf numFmtId="49" fontId="0" fillId="33" borderId="16" xfId="0" applyNumberFormat="1" applyFont="1" applyFill="1" applyBorder="1" applyAlignment="1" quotePrefix="1">
      <alignment horizontal="center"/>
    </xf>
    <xf numFmtId="49" fontId="0" fillId="34" borderId="13" xfId="0" applyNumberFormat="1" applyFont="1" applyFill="1" applyBorder="1" applyAlignment="1">
      <alignment horizontal="center"/>
    </xf>
    <xf numFmtId="0" fontId="0" fillId="39" borderId="18" xfId="0" applyFont="1" applyFill="1" applyBorder="1" applyAlignment="1">
      <alignment/>
    </xf>
    <xf numFmtId="49" fontId="0" fillId="33" borderId="17" xfId="0" applyNumberFormat="1" applyFont="1" applyFill="1" applyBorder="1" applyAlignment="1" quotePrefix="1">
      <alignment horizontal="center"/>
    </xf>
    <xf numFmtId="49" fontId="0" fillId="33" borderId="13" xfId="0" applyNumberFormat="1" applyFont="1" applyFill="1" applyBorder="1" applyAlignment="1" quotePrefix="1">
      <alignment/>
    </xf>
    <xf numFmtId="0" fontId="6" fillId="39" borderId="12" xfId="0" applyFont="1" applyFill="1" applyBorder="1" applyAlignment="1">
      <alignment/>
    </xf>
    <xf numFmtId="49" fontId="6" fillId="33" borderId="12" xfId="0" applyNumberFormat="1" applyFont="1" applyFill="1" applyBorder="1" applyAlignment="1" quotePrefix="1">
      <alignment/>
    </xf>
    <xf numFmtId="49" fontId="6" fillId="33" borderId="16" xfId="0" applyNumberFormat="1" applyFont="1" applyFill="1" applyBorder="1" applyAlignment="1" quotePrefix="1">
      <alignment horizontal="center"/>
    </xf>
    <xf numFmtId="49" fontId="0" fillId="33" borderId="16" xfId="0" applyNumberFormat="1" applyFont="1" applyFill="1" applyBorder="1" applyAlignment="1" quotePrefix="1">
      <alignment/>
    </xf>
    <xf numFmtId="49" fontId="0" fillId="39" borderId="22" xfId="0" applyNumberFormat="1" applyFont="1" applyFill="1" applyBorder="1" applyAlignment="1" quotePrefix="1">
      <alignment horizontal="center"/>
    </xf>
    <xf numFmtId="49" fontId="0" fillId="33" borderId="22" xfId="0" applyNumberFormat="1" applyFont="1" applyFill="1" applyBorder="1" applyAlignment="1" quotePrefix="1">
      <alignment/>
    </xf>
    <xf numFmtId="49" fontId="0" fillId="38" borderId="26" xfId="0" applyNumberFormat="1" applyFont="1" applyFill="1" applyBorder="1" applyAlignment="1" quotePrefix="1">
      <alignment/>
    </xf>
    <xf numFmtId="49" fontId="0" fillId="34" borderId="22" xfId="0" applyNumberFormat="1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6" fillId="39" borderId="14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34" borderId="2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34" borderId="16" xfId="0" applyFont="1" applyFill="1" applyBorder="1" applyAlignment="1">
      <alignment horizontal="center" wrapText="1"/>
    </xf>
    <xf numFmtId="0" fontId="0" fillId="0" borderId="0" xfId="0" applyFont="1" applyAlignment="1">
      <alignment vertical="justify" wrapText="1"/>
    </xf>
    <xf numFmtId="0" fontId="0" fillId="38" borderId="0" xfId="0" applyFont="1" applyFill="1" applyAlignment="1">
      <alignment/>
    </xf>
    <xf numFmtId="49" fontId="6" fillId="38" borderId="16" xfId="0" applyNumberFormat="1" applyFont="1" applyFill="1" applyBorder="1" applyAlignment="1" quotePrefix="1">
      <alignment/>
    </xf>
    <xf numFmtId="0" fontId="6" fillId="38" borderId="0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 vertical="center" wrapText="1"/>
    </xf>
    <xf numFmtId="0" fontId="0" fillId="38" borderId="0" xfId="0" applyFont="1" applyFill="1" applyBorder="1" applyAlignment="1">
      <alignment horizontal="center"/>
    </xf>
    <xf numFmtId="0" fontId="0" fillId="38" borderId="0" xfId="0" applyFont="1" applyFill="1" applyBorder="1" applyAlignment="1">
      <alignment/>
    </xf>
    <xf numFmtId="49" fontId="0" fillId="38" borderId="0" xfId="0" applyNumberFormat="1" applyFont="1" applyFill="1" applyBorder="1" applyAlignment="1">
      <alignment horizontal="left"/>
    </xf>
    <xf numFmtId="3" fontId="6" fillId="37" borderId="14" xfId="0" applyNumberFormat="1" applyFont="1" applyFill="1" applyBorder="1" applyAlignment="1">
      <alignment horizontal="right"/>
    </xf>
    <xf numFmtId="0" fontId="0" fillId="39" borderId="21" xfId="0" applyFont="1" applyFill="1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0" fillId="38" borderId="12" xfId="0" applyFont="1" applyFill="1" applyBorder="1" applyAlignment="1">
      <alignment horizontal="left"/>
    </xf>
    <xf numFmtId="3" fontId="0" fillId="33" borderId="0" xfId="0" applyNumberFormat="1" applyFont="1" applyFill="1" applyBorder="1" applyAlignment="1">
      <alignment/>
    </xf>
    <xf numFmtId="172" fontId="6" fillId="33" borderId="12" xfId="0" applyNumberFormat="1" applyFont="1" applyFill="1" applyBorder="1" applyAlignment="1" quotePrefix="1">
      <alignment horizontal="right" wrapText="1"/>
    </xf>
    <xf numFmtId="172" fontId="6" fillId="38" borderId="12" xfId="0" applyNumberFormat="1" applyFont="1" applyFill="1" applyBorder="1" applyAlignment="1" quotePrefix="1">
      <alignment horizontal="right" wrapText="1"/>
    </xf>
    <xf numFmtId="49" fontId="0" fillId="38" borderId="0" xfId="0" applyNumberFormat="1" applyFont="1" applyFill="1" applyBorder="1" applyAlignment="1">
      <alignment/>
    </xf>
    <xf numFmtId="172" fontId="6" fillId="36" borderId="13" xfId="0" applyNumberFormat="1" applyFont="1" applyFill="1" applyBorder="1" applyAlignment="1" quotePrefix="1">
      <alignment horizontal="right"/>
    </xf>
    <xf numFmtId="172" fontId="6" fillId="37" borderId="13" xfId="0" applyNumberFormat="1" applyFont="1" applyFill="1" applyBorder="1" applyAlignment="1" quotePrefix="1">
      <alignment horizontal="right"/>
    </xf>
    <xf numFmtId="0" fontId="0" fillId="34" borderId="17" xfId="0" applyFont="1" applyFill="1" applyBorder="1" applyAlignment="1">
      <alignment horizontal="center" vertical="center"/>
    </xf>
    <xf numFmtId="0" fontId="0" fillId="38" borderId="11" xfId="0" applyFont="1" applyFill="1" applyBorder="1" applyAlignment="1">
      <alignment horizontal="left"/>
    </xf>
    <xf numFmtId="0" fontId="60" fillId="0" borderId="0" xfId="0" applyFont="1" applyAlignment="1">
      <alignment/>
    </xf>
    <xf numFmtId="0" fontId="0" fillId="38" borderId="0" xfId="0" applyFont="1" applyFill="1" applyBorder="1" applyAlignment="1">
      <alignment horizontal="center" vertical="center" wrapText="1"/>
    </xf>
    <xf numFmtId="49" fontId="0" fillId="38" borderId="0" xfId="0" applyNumberFormat="1" applyFont="1" applyFill="1" applyBorder="1" applyAlignment="1">
      <alignment horizontal="left" wrapText="1"/>
    </xf>
    <xf numFmtId="0" fontId="0" fillId="38" borderId="0" xfId="0" applyFont="1" applyFill="1" applyAlignment="1">
      <alignment horizontal="right"/>
    </xf>
    <xf numFmtId="49" fontId="0" fillId="33" borderId="10" xfId="0" applyNumberFormat="1" applyFont="1" applyFill="1" applyBorder="1" applyAlignment="1">
      <alignment horizontal="right"/>
    </xf>
    <xf numFmtId="172" fontId="0" fillId="33" borderId="12" xfId="0" applyNumberFormat="1" applyFont="1" applyFill="1" applyBorder="1" applyAlignment="1">
      <alignment horizontal="right" wrapText="1"/>
    </xf>
    <xf numFmtId="3" fontId="0" fillId="33" borderId="12" xfId="0" applyNumberFormat="1" applyFill="1" applyBorder="1" applyAlignment="1">
      <alignment horizontal="right"/>
    </xf>
    <xf numFmtId="49" fontId="9" fillId="38" borderId="0" xfId="0" applyNumberFormat="1" applyFont="1" applyFill="1" applyBorder="1" applyAlignment="1" quotePrefix="1">
      <alignment horizontal="center" vertical="center"/>
    </xf>
    <xf numFmtId="49" fontId="9" fillId="38" borderId="0" xfId="0" applyNumberFormat="1" applyFont="1" applyFill="1" applyBorder="1" applyAlignment="1">
      <alignment horizontal="center" vertical="center"/>
    </xf>
    <xf numFmtId="0" fontId="9" fillId="38" borderId="0" xfId="0" applyFont="1" applyFill="1" applyBorder="1" applyAlignment="1" quotePrefix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0" fontId="6" fillId="39" borderId="12" xfId="0" applyFont="1" applyFill="1" applyBorder="1" applyAlignment="1">
      <alignment horizontal="center"/>
    </xf>
    <xf numFmtId="0" fontId="0" fillId="38" borderId="0" xfId="0" applyFont="1" applyFill="1" applyBorder="1" applyAlignment="1" quotePrefix="1">
      <alignment horizontal="center" vertical="center"/>
    </xf>
    <xf numFmtId="0" fontId="0" fillId="38" borderId="0" xfId="0" applyFont="1" applyFill="1" applyBorder="1" applyAlignment="1">
      <alignment horizontal="center" vertical="center"/>
    </xf>
    <xf numFmtId="49" fontId="9" fillId="38" borderId="0" xfId="0" applyNumberFormat="1" applyFont="1" applyFill="1" applyBorder="1" applyAlignment="1" quotePrefix="1">
      <alignment horizontal="center" vertical="center"/>
    </xf>
    <xf numFmtId="49" fontId="9" fillId="38" borderId="0" xfId="0" applyNumberFormat="1" applyFont="1" applyFill="1" applyBorder="1" applyAlignment="1">
      <alignment horizontal="center" vertical="center"/>
    </xf>
    <xf numFmtId="0" fontId="9" fillId="38" borderId="0" xfId="0" applyFont="1" applyFill="1" applyBorder="1" applyAlignment="1" quotePrefix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0" fontId="0" fillId="38" borderId="0" xfId="0" applyFill="1" applyBorder="1" applyAlignment="1">
      <alignment horizontal="center"/>
    </xf>
    <xf numFmtId="0" fontId="0" fillId="38" borderId="0" xfId="0" applyFill="1" applyBorder="1" applyAlignment="1">
      <alignment/>
    </xf>
    <xf numFmtId="1" fontId="0" fillId="38" borderId="0" xfId="0" applyNumberFormat="1" applyFill="1" applyBorder="1" applyAlignment="1">
      <alignment horizontal="center"/>
    </xf>
    <xf numFmtId="3" fontId="0" fillId="38" borderId="0" xfId="0" applyNumberFormat="1" applyFont="1" applyFill="1" applyBorder="1" applyAlignment="1">
      <alignment horizontal="left" wrapText="1"/>
    </xf>
    <xf numFmtId="3" fontId="0" fillId="38" borderId="0" xfId="0" applyNumberFormat="1" applyFont="1" applyFill="1" applyBorder="1" applyAlignment="1">
      <alignment horizontal="right" wrapText="1"/>
    </xf>
    <xf numFmtId="3" fontId="0" fillId="38" borderId="0" xfId="0" applyNumberFormat="1" applyFill="1" applyBorder="1" applyAlignment="1">
      <alignment horizontal="right"/>
    </xf>
    <xf numFmtId="172" fontId="6" fillId="38" borderId="0" xfId="0" applyNumberFormat="1" applyFont="1" applyFill="1" applyBorder="1" applyAlignment="1">
      <alignment horizontal="right"/>
    </xf>
    <xf numFmtId="0" fontId="1" fillId="38" borderId="0" xfId="0" applyFont="1" applyFill="1" applyBorder="1" applyAlignment="1">
      <alignment/>
    </xf>
    <xf numFmtId="0" fontId="9" fillId="38" borderId="0" xfId="0" applyFont="1" applyFill="1" applyBorder="1" applyAlignment="1" quotePrefix="1">
      <alignment horizontal="center"/>
    </xf>
    <xf numFmtId="0" fontId="9" fillId="38" borderId="0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left"/>
    </xf>
    <xf numFmtId="49" fontId="6" fillId="38" borderId="0" xfId="0" applyNumberFormat="1" applyFont="1" applyFill="1" applyAlignment="1">
      <alignment/>
    </xf>
    <xf numFmtId="49" fontId="0" fillId="38" borderId="0" xfId="0" applyNumberFormat="1" applyFont="1" applyFill="1" applyBorder="1" applyAlignment="1" quotePrefix="1">
      <alignment/>
    </xf>
    <xf numFmtId="49" fontId="0" fillId="38" borderId="0" xfId="0" applyNumberFormat="1" applyFont="1" applyFill="1" applyBorder="1" applyAlignment="1" quotePrefix="1">
      <alignment horizontal="center"/>
    </xf>
    <xf numFmtId="49" fontId="0" fillId="38" borderId="0" xfId="0" applyNumberFormat="1" applyFont="1" applyFill="1" applyBorder="1" applyAlignment="1">
      <alignment horizontal="center"/>
    </xf>
    <xf numFmtId="49" fontId="0" fillId="38" borderId="0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3" fillId="0" borderId="0" xfId="0" applyFont="1" applyBorder="1" applyAlignment="1" quotePrefix="1">
      <alignment horizontal="right"/>
    </xf>
    <xf numFmtId="0" fontId="0" fillId="38" borderId="15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6" fillId="38" borderId="15" xfId="0" applyFont="1" applyFill="1" applyBorder="1" applyAlignment="1">
      <alignment horizontal="left"/>
    </xf>
    <xf numFmtId="0" fontId="0" fillId="38" borderId="15" xfId="0" applyFont="1" applyFill="1" applyBorder="1" applyAlignment="1">
      <alignment horizontal="left"/>
    </xf>
    <xf numFmtId="3" fontId="0" fillId="38" borderId="15" xfId="0" applyNumberFormat="1" applyFont="1" applyFill="1" applyBorder="1" applyAlignment="1">
      <alignment horizontal="right" wrapText="1"/>
    </xf>
    <xf numFmtId="172" fontId="6" fillId="33" borderId="15" xfId="0" applyNumberFormat="1" applyFont="1" applyFill="1" applyBorder="1" applyAlignment="1">
      <alignment horizontal="right" wrapText="1"/>
    </xf>
    <xf numFmtId="0" fontId="0" fillId="38" borderId="0" xfId="0" applyFont="1" applyFill="1" applyBorder="1" applyAlignment="1">
      <alignment horizontal="center"/>
    </xf>
    <xf numFmtId="0" fontId="0" fillId="33" borderId="15" xfId="0" applyFill="1" applyBorder="1" applyAlignment="1">
      <alignment horizontal="left"/>
    </xf>
    <xf numFmtId="3" fontId="0" fillId="33" borderId="15" xfId="0" applyNumberFormat="1" applyFill="1" applyBorder="1" applyAlignment="1">
      <alignment horizontal="right" wrapText="1"/>
    </xf>
    <xf numFmtId="49" fontId="8" fillId="36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justify" readingOrder="1"/>
    </xf>
    <xf numFmtId="0" fontId="0" fillId="39" borderId="16" xfId="0" applyFont="1" applyFill="1" applyBorder="1" applyAlignment="1">
      <alignment horizontal="center"/>
    </xf>
    <xf numFmtId="49" fontId="0" fillId="34" borderId="18" xfId="0" applyNumberFormat="1" applyFont="1" applyFill="1" applyBorder="1" applyAlignment="1">
      <alignment horizontal="left" wrapText="1"/>
    </xf>
    <xf numFmtId="49" fontId="0" fillId="34" borderId="11" xfId="0" applyNumberFormat="1" applyFont="1" applyFill="1" applyBorder="1" applyAlignment="1">
      <alignment horizontal="left" wrapText="1"/>
    </xf>
    <xf numFmtId="49" fontId="0" fillId="34" borderId="16" xfId="0" applyNumberFormat="1" applyFont="1" applyFill="1" applyBorder="1" applyAlignment="1">
      <alignment horizontal="left" wrapText="1"/>
    </xf>
    <xf numFmtId="49" fontId="10" fillId="36" borderId="14" xfId="0" applyNumberFormat="1" applyFont="1" applyFill="1" applyBorder="1" applyAlignment="1">
      <alignment horizontal="center" wrapText="1"/>
    </xf>
    <xf numFmtId="49" fontId="10" fillId="36" borderId="13" xfId="0" applyNumberFormat="1" applyFont="1" applyFill="1" applyBorder="1" applyAlignment="1">
      <alignment horizontal="center" wrapText="1"/>
    </xf>
    <xf numFmtId="0" fontId="0" fillId="34" borderId="18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34" borderId="16" xfId="0" applyFont="1" applyFill="1" applyBorder="1" applyAlignment="1">
      <alignment horizontal="left"/>
    </xf>
    <xf numFmtId="49" fontId="10" fillId="36" borderId="14" xfId="0" applyNumberFormat="1" applyFont="1" applyFill="1" applyBorder="1" applyAlignment="1">
      <alignment horizontal="center" vertical="center" wrapText="1"/>
    </xf>
    <xf numFmtId="49" fontId="10" fillId="36" borderId="13" xfId="0" applyNumberFormat="1" applyFont="1" applyFill="1" applyBorder="1" applyAlignment="1">
      <alignment horizontal="center" vertical="center" wrapText="1"/>
    </xf>
    <xf numFmtId="49" fontId="0" fillId="34" borderId="19" xfId="0" applyNumberFormat="1" applyFont="1" applyFill="1" applyBorder="1" applyAlignment="1">
      <alignment horizontal="left" wrapText="1"/>
    </xf>
    <xf numFmtId="49" fontId="0" fillId="34" borderId="10" xfId="0" applyNumberFormat="1" applyFont="1" applyFill="1" applyBorder="1" applyAlignment="1">
      <alignment horizontal="left" wrapText="1"/>
    </xf>
    <xf numFmtId="49" fontId="0" fillId="34" borderId="17" xfId="0" applyNumberFormat="1" applyFont="1" applyFill="1" applyBorder="1" applyAlignment="1">
      <alignment horizontal="left" wrapText="1"/>
    </xf>
    <xf numFmtId="49" fontId="0" fillId="39" borderId="18" xfId="0" applyNumberFormat="1" applyFont="1" applyFill="1" applyBorder="1" applyAlignment="1">
      <alignment horizontal="left"/>
    </xf>
    <xf numFmtId="49" fontId="0" fillId="34" borderId="11" xfId="0" applyNumberFormat="1" applyFont="1" applyFill="1" applyBorder="1" applyAlignment="1">
      <alignment horizontal="left"/>
    </xf>
    <xf numFmtId="49" fontId="0" fillId="34" borderId="16" xfId="0" applyNumberFormat="1" applyFont="1" applyFill="1" applyBorder="1" applyAlignment="1">
      <alignment horizontal="left"/>
    </xf>
    <xf numFmtId="3" fontId="0" fillId="39" borderId="18" xfId="0" applyNumberFormat="1" applyFont="1" applyFill="1" applyBorder="1" applyAlignment="1">
      <alignment horizontal="left" vertical="center"/>
    </xf>
    <xf numFmtId="3" fontId="0" fillId="39" borderId="11" xfId="0" applyNumberFormat="1" applyFont="1" applyFill="1" applyBorder="1" applyAlignment="1" quotePrefix="1">
      <alignment horizontal="left" vertical="center"/>
    </xf>
    <xf numFmtId="3" fontId="0" fillId="39" borderId="16" xfId="0" applyNumberFormat="1" applyFont="1" applyFill="1" applyBorder="1" applyAlignment="1" quotePrefix="1">
      <alignment horizontal="left" vertical="center"/>
    </xf>
    <xf numFmtId="0" fontId="0" fillId="34" borderId="12" xfId="0" applyFill="1" applyBorder="1" applyAlignment="1">
      <alignment/>
    </xf>
    <xf numFmtId="0" fontId="0" fillId="34" borderId="12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49" fontId="5" fillId="39" borderId="18" xfId="0" applyNumberFormat="1" applyFont="1" applyFill="1" applyBorder="1" applyAlignment="1">
      <alignment horizontal="left"/>
    </xf>
    <xf numFmtId="49" fontId="5" fillId="34" borderId="11" xfId="0" applyNumberFormat="1" applyFont="1" applyFill="1" applyBorder="1" applyAlignment="1">
      <alignment horizontal="left"/>
    </xf>
    <xf numFmtId="49" fontId="5" fillId="34" borderId="16" xfId="0" applyNumberFormat="1" applyFont="1" applyFill="1" applyBorder="1" applyAlignment="1">
      <alignment horizontal="left"/>
    </xf>
    <xf numFmtId="49" fontId="8" fillId="36" borderId="12" xfId="0" applyNumberFormat="1" applyFont="1" applyFill="1" applyBorder="1" applyAlignment="1" quotePrefix="1">
      <alignment horizontal="center"/>
    </xf>
    <xf numFmtId="49" fontId="5" fillId="39" borderId="18" xfId="0" applyNumberFormat="1" applyFont="1" applyFill="1" applyBorder="1" applyAlignment="1">
      <alignment horizontal="left" wrapText="1"/>
    </xf>
    <xf numFmtId="49" fontId="5" fillId="39" borderId="11" xfId="0" applyNumberFormat="1" applyFont="1" applyFill="1" applyBorder="1" applyAlignment="1">
      <alignment horizontal="left" wrapText="1"/>
    </xf>
    <xf numFmtId="49" fontId="5" fillId="39" borderId="16" xfId="0" applyNumberFormat="1" applyFont="1" applyFill="1" applyBorder="1" applyAlignment="1">
      <alignment horizontal="left" wrapText="1"/>
    </xf>
    <xf numFmtId="49" fontId="9" fillId="38" borderId="0" xfId="0" applyNumberFormat="1" applyFont="1" applyFill="1" applyBorder="1" applyAlignment="1" quotePrefix="1">
      <alignment horizontal="center" vertical="center"/>
    </xf>
    <xf numFmtId="49" fontId="9" fillId="38" borderId="0" xfId="0" applyNumberFormat="1" applyFont="1" applyFill="1" applyBorder="1" applyAlignment="1">
      <alignment horizontal="center" vertical="center"/>
    </xf>
    <xf numFmtId="49" fontId="0" fillId="36" borderId="12" xfId="0" applyNumberFormat="1" applyFont="1" applyFill="1" applyBorder="1" applyAlignment="1" quotePrefix="1">
      <alignment horizontal="center"/>
    </xf>
    <xf numFmtId="0" fontId="5" fillId="34" borderId="18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0" fontId="0" fillId="38" borderId="0" xfId="0" applyFont="1" applyFill="1" applyBorder="1" applyAlignment="1" quotePrefix="1">
      <alignment horizontal="center" vertical="center"/>
    </xf>
    <xf numFmtId="49" fontId="1" fillId="34" borderId="11" xfId="0" applyNumberFormat="1" applyFont="1" applyFill="1" applyBorder="1" applyAlignment="1">
      <alignment horizontal="left"/>
    </xf>
    <xf numFmtId="49" fontId="1" fillId="34" borderId="16" xfId="0" applyNumberFormat="1" applyFont="1" applyFill="1" applyBorder="1" applyAlignment="1">
      <alignment horizontal="left"/>
    </xf>
    <xf numFmtId="0" fontId="5" fillId="34" borderId="20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0" fontId="5" fillId="34" borderId="12" xfId="0" applyFont="1" applyFill="1" applyBorder="1" applyAlignment="1">
      <alignment horizontal="left"/>
    </xf>
    <xf numFmtId="49" fontId="13" fillId="36" borderId="20" xfId="0" applyNumberFormat="1" applyFont="1" applyFill="1" applyBorder="1" applyAlignment="1">
      <alignment horizontal="center" vertical="center"/>
    </xf>
    <xf numFmtId="49" fontId="13" fillId="36" borderId="15" xfId="0" applyNumberFormat="1" applyFont="1" applyFill="1" applyBorder="1" applyAlignment="1">
      <alignment horizontal="center" vertical="center"/>
    </xf>
    <xf numFmtId="49" fontId="13" fillId="36" borderId="21" xfId="0" applyNumberFormat="1" applyFont="1" applyFill="1" applyBorder="1" applyAlignment="1">
      <alignment horizontal="center" vertical="center"/>
    </xf>
    <xf numFmtId="49" fontId="13" fillId="36" borderId="19" xfId="0" applyNumberFormat="1" applyFont="1" applyFill="1" applyBorder="1" applyAlignment="1">
      <alignment horizontal="center" vertical="center"/>
    </xf>
    <xf numFmtId="49" fontId="13" fillId="36" borderId="10" xfId="0" applyNumberFormat="1" applyFont="1" applyFill="1" applyBorder="1" applyAlignment="1">
      <alignment horizontal="center" vertical="center"/>
    </xf>
    <xf numFmtId="49" fontId="13" fillId="36" borderId="17" xfId="0" applyNumberFormat="1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/>
    </xf>
    <xf numFmtId="0" fontId="5" fillId="34" borderId="17" xfId="0" applyFont="1" applyFill="1" applyBorder="1" applyAlignment="1">
      <alignment horizontal="left"/>
    </xf>
    <xf numFmtId="0" fontId="5" fillId="34" borderId="12" xfId="0" applyFont="1" applyFill="1" applyBorder="1" applyAlignment="1">
      <alignment horizontal="left" wrapText="1"/>
    </xf>
    <xf numFmtId="0" fontId="0" fillId="34" borderId="12" xfId="0" applyFont="1" applyFill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34" borderId="12" xfId="0" applyFill="1" applyBorder="1" applyAlignment="1">
      <alignment wrapText="1"/>
    </xf>
    <xf numFmtId="0" fontId="6" fillId="39" borderId="12" xfId="0" applyFont="1" applyFill="1" applyBorder="1" applyAlignment="1">
      <alignment/>
    </xf>
    <xf numFmtId="0" fontId="0" fillId="34" borderId="12" xfId="0" applyFont="1" applyFill="1" applyBorder="1" applyAlignment="1">
      <alignment wrapText="1"/>
    </xf>
    <xf numFmtId="3" fontId="0" fillId="34" borderId="12" xfId="0" applyNumberFormat="1" applyFont="1" applyFill="1" applyBorder="1" applyAlignment="1">
      <alignment horizontal="left"/>
    </xf>
    <xf numFmtId="3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 horizontal="left" wrapText="1"/>
    </xf>
    <xf numFmtId="0" fontId="0" fillId="34" borderId="13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3" fontId="5" fillId="0" borderId="12" xfId="0" applyNumberFormat="1" applyFont="1" applyBorder="1" applyAlignment="1">
      <alignment horizontal="right"/>
    </xf>
    <xf numFmtId="49" fontId="1" fillId="34" borderId="19" xfId="0" applyNumberFormat="1" applyFont="1" applyFill="1" applyBorder="1" applyAlignment="1">
      <alignment horizontal="left"/>
    </xf>
    <xf numFmtId="49" fontId="1" fillId="34" borderId="10" xfId="0" applyNumberFormat="1" applyFont="1" applyFill="1" applyBorder="1" applyAlignment="1">
      <alignment horizontal="left"/>
    </xf>
    <xf numFmtId="49" fontId="1" fillId="34" borderId="17" xfId="0" applyNumberFormat="1" applyFont="1" applyFill="1" applyBorder="1" applyAlignment="1">
      <alignment horizontal="left"/>
    </xf>
    <xf numFmtId="49" fontId="0" fillId="34" borderId="23" xfId="0" applyNumberFormat="1" applyFont="1" applyFill="1" applyBorder="1" applyAlignment="1">
      <alignment horizontal="left" wrapText="1"/>
    </xf>
    <xf numFmtId="49" fontId="0" fillId="34" borderId="0" xfId="0" applyNumberFormat="1" applyFont="1" applyFill="1" applyBorder="1" applyAlignment="1">
      <alignment horizontal="left" wrapText="1"/>
    </xf>
    <xf numFmtId="49" fontId="0" fillId="34" borderId="26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49" fontId="13" fillId="36" borderId="12" xfId="0" applyNumberFormat="1" applyFont="1" applyFill="1" applyBorder="1" applyAlignment="1">
      <alignment horizontal="center" vertical="center"/>
    </xf>
    <xf numFmtId="49" fontId="5" fillId="34" borderId="12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3" fillId="36" borderId="20" xfId="0" applyFont="1" applyFill="1" applyBorder="1" applyAlignment="1">
      <alignment horizontal="center" wrapText="1"/>
    </xf>
    <xf numFmtId="0" fontId="13" fillId="36" borderId="21" xfId="0" applyFont="1" applyFill="1" applyBorder="1" applyAlignment="1">
      <alignment horizontal="center" wrapText="1"/>
    </xf>
    <xf numFmtId="0" fontId="13" fillId="36" borderId="19" xfId="0" applyFont="1" applyFill="1" applyBorder="1" applyAlignment="1">
      <alignment horizontal="center" wrapText="1"/>
    </xf>
    <xf numFmtId="0" fontId="13" fillId="36" borderId="17" xfId="0" applyFont="1" applyFill="1" applyBorder="1" applyAlignment="1">
      <alignment horizontal="center" wrapText="1"/>
    </xf>
    <xf numFmtId="0" fontId="13" fillId="36" borderId="20" xfId="0" applyFont="1" applyFill="1" applyBorder="1" applyAlignment="1">
      <alignment horizontal="center"/>
    </xf>
    <xf numFmtId="0" fontId="13" fillId="36" borderId="21" xfId="0" applyFont="1" applyFill="1" applyBorder="1" applyAlignment="1">
      <alignment horizontal="center"/>
    </xf>
    <xf numFmtId="0" fontId="13" fillId="36" borderId="19" xfId="0" applyFont="1" applyFill="1" applyBorder="1" applyAlignment="1">
      <alignment horizontal="center"/>
    </xf>
    <xf numFmtId="0" fontId="13" fillId="36" borderId="17" xfId="0" applyFont="1" applyFill="1" applyBorder="1" applyAlignment="1">
      <alignment horizontal="center"/>
    </xf>
    <xf numFmtId="49" fontId="10" fillId="36" borderId="12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justify" readingOrder="1"/>
    </xf>
    <xf numFmtId="0" fontId="1" fillId="0" borderId="0" xfId="0" applyFont="1" applyFill="1" applyBorder="1" applyAlignment="1">
      <alignment horizontal="left" vertical="justify" readingOrder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34" borderId="12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10" fillId="36" borderId="12" xfId="0" applyNumberFormat="1" applyFont="1" applyFill="1" applyBorder="1" applyAlignment="1">
      <alignment horizontal="center" textRotation="90"/>
    </xf>
    <xf numFmtId="0" fontId="0" fillId="0" borderId="12" xfId="0" applyBorder="1" applyAlignment="1">
      <alignment wrapText="1"/>
    </xf>
    <xf numFmtId="49" fontId="5" fillId="34" borderId="20" xfId="0" applyNumberFormat="1" applyFont="1" applyFill="1" applyBorder="1" applyAlignment="1">
      <alignment horizontal="left" wrapText="1"/>
    </xf>
    <xf numFmtId="49" fontId="5" fillId="34" borderId="15" xfId="0" applyNumberFormat="1" applyFont="1" applyFill="1" applyBorder="1" applyAlignment="1">
      <alignment horizontal="left" wrapText="1"/>
    </xf>
    <xf numFmtId="49" fontId="5" fillId="34" borderId="21" xfId="0" applyNumberFormat="1" applyFont="1" applyFill="1" applyBorder="1" applyAlignment="1">
      <alignment horizontal="left" wrapText="1"/>
    </xf>
    <xf numFmtId="49" fontId="0" fillId="34" borderId="20" xfId="0" applyNumberFormat="1" applyFont="1" applyFill="1" applyBorder="1" applyAlignment="1">
      <alignment horizontal="left" wrapText="1"/>
    </xf>
    <xf numFmtId="49" fontId="0" fillId="34" borderId="15" xfId="0" applyNumberFormat="1" applyFont="1" applyFill="1" applyBorder="1" applyAlignment="1">
      <alignment horizontal="left" wrapText="1"/>
    </xf>
    <xf numFmtId="49" fontId="0" fillId="34" borderId="21" xfId="0" applyNumberFormat="1" applyFont="1" applyFill="1" applyBorder="1" applyAlignment="1">
      <alignment horizontal="left" wrapText="1"/>
    </xf>
    <xf numFmtId="0" fontId="0" fillId="34" borderId="12" xfId="0" applyFill="1" applyBorder="1" applyAlignment="1">
      <alignment horizontal="left"/>
    </xf>
    <xf numFmtId="0" fontId="1" fillId="0" borderId="0" xfId="0" applyFont="1" applyAlignment="1">
      <alignment wrapText="1"/>
    </xf>
    <xf numFmtId="0" fontId="0" fillId="34" borderId="18" xfId="0" applyFont="1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0" fillId="34" borderId="16" xfId="0" applyFill="1" applyBorder="1" applyAlignment="1">
      <alignment wrapText="1"/>
    </xf>
    <xf numFmtId="0" fontId="6" fillId="39" borderId="12" xfId="0" applyFont="1" applyFill="1" applyBorder="1" applyAlignment="1">
      <alignment horizontal="center"/>
    </xf>
    <xf numFmtId="3" fontId="0" fillId="34" borderId="12" xfId="0" applyNumberFormat="1" applyFont="1" applyFill="1" applyBorder="1" applyAlignment="1">
      <alignment horizontal="left" wrapText="1"/>
    </xf>
    <xf numFmtId="3" fontId="0" fillId="34" borderId="18" xfId="0" applyNumberFormat="1" applyFont="1" applyFill="1" applyBorder="1" applyAlignment="1">
      <alignment horizontal="left" wrapText="1"/>
    </xf>
    <xf numFmtId="3" fontId="0" fillId="34" borderId="11" xfId="0" applyNumberFormat="1" applyFont="1" applyFill="1" applyBorder="1" applyAlignment="1">
      <alignment horizontal="left" wrapText="1"/>
    </xf>
    <xf numFmtId="3" fontId="0" fillId="34" borderId="16" xfId="0" applyNumberFormat="1" applyFont="1" applyFill="1" applyBorder="1" applyAlignment="1">
      <alignment horizontal="left" wrapText="1"/>
    </xf>
    <xf numFmtId="49" fontId="5" fillId="34" borderId="12" xfId="0" applyNumberFormat="1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4" borderId="18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49" fontId="0" fillId="39" borderId="11" xfId="0" applyNumberFormat="1" applyFont="1" applyFill="1" applyBorder="1" applyAlignment="1">
      <alignment horizontal="left"/>
    </xf>
    <xf numFmtId="49" fontId="0" fillId="39" borderId="16" xfId="0" applyNumberFormat="1" applyFont="1" applyFill="1" applyBorder="1" applyAlignment="1">
      <alignment horizontal="left"/>
    </xf>
    <xf numFmtId="49" fontId="0" fillId="34" borderId="18" xfId="0" applyNumberFormat="1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6" xfId="0" applyFont="1" applyBorder="1" applyAlignment="1">
      <alignment wrapText="1"/>
    </xf>
    <xf numFmtId="49" fontId="0" fillId="34" borderId="18" xfId="0" applyNumberFormat="1" applyFont="1" applyFill="1" applyBorder="1" applyAlignment="1">
      <alignment horizontal="left" vertical="center" wrapText="1"/>
    </xf>
    <xf numFmtId="49" fontId="0" fillId="34" borderId="11" xfId="0" applyNumberFormat="1" applyFont="1" applyFill="1" applyBorder="1" applyAlignment="1">
      <alignment horizontal="left" vertical="center" wrapText="1"/>
    </xf>
    <xf numFmtId="49" fontId="0" fillId="34" borderId="16" xfId="0" applyNumberFormat="1" applyFont="1" applyFill="1" applyBorder="1" applyAlignment="1">
      <alignment horizontal="left" vertical="center" wrapText="1"/>
    </xf>
    <xf numFmtId="0" fontId="0" fillId="39" borderId="12" xfId="0" applyFont="1" applyFill="1" applyBorder="1" applyAlignment="1">
      <alignment/>
    </xf>
    <xf numFmtId="49" fontId="10" fillId="36" borderId="12" xfId="0" applyNumberFormat="1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/>
    </xf>
    <xf numFmtId="0" fontId="0" fillId="0" borderId="12" xfId="0" applyBorder="1" applyAlignment="1">
      <alignment horizontal="left" wrapText="1"/>
    </xf>
    <xf numFmtId="0" fontId="13" fillId="37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left"/>
    </xf>
    <xf numFmtId="49" fontId="6" fillId="34" borderId="12" xfId="0" applyNumberFormat="1" applyFont="1" applyFill="1" applyBorder="1" applyAlignment="1">
      <alignment/>
    </xf>
    <xf numFmtId="49" fontId="13" fillId="34" borderId="12" xfId="0" applyNumberFormat="1" applyFont="1" applyFill="1" applyBorder="1" applyAlignment="1">
      <alignment/>
    </xf>
    <xf numFmtId="0" fontId="9" fillId="38" borderId="0" xfId="0" applyFont="1" applyFill="1" applyBorder="1" applyAlignment="1" quotePrefix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49" fontId="8" fillId="36" borderId="12" xfId="0" applyNumberFormat="1" applyFont="1" applyFill="1" applyBorder="1" applyAlignment="1">
      <alignment horizontal="center" textRotation="90"/>
    </xf>
    <xf numFmtId="0" fontId="5" fillId="34" borderId="18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wrapText="1"/>
    </xf>
    <xf numFmtId="0" fontId="5" fillId="34" borderId="16" xfId="0" applyFont="1" applyFill="1" applyBorder="1" applyAlignment="1">
      <alignment horizontal="left" wrapText="1"/>
    </xf>
    <xf numFmtId="49" fontId="0" fillId="34" borderId="12" xfId="0" applyNumberFormat="1" applyFont="1" applyFill="1" applyBorder="1" applyAlignment="1">
      <alignment horizontal="left" wrapText="1"/>
    </xf>
    <xf numFmtId="49" fontId="8" fillId="36" borderId="18" xfId="0" applyNumberFormat="1" applyFont="1" applyFill="1" applyBorder="1" applyAlignment="1" quotePrefix="1">
      <alignment horizontal="center"/>
    </xf>
    <xf numFmtId="49" fontId="8" fillId="36" borderId="11" xfId="0" applyNumberFormat="1" applyFont="1" applyFill="1" applyBorder="1" applyAlignment="1" quotePrefix="1">
      <alignment horizontal="center"/>
    </xf>
    <xf numFmtId="49" fontId="8" fillId="36" borderId="16" xfId="0" applyNumberFormat="1" applyFont="1" applyFill="1" applyBorder="1" applyAlignment="1" quotePrefix="1">
      <alignment horizontal="center"/>
    </xf>
    <xf numFmtId="49" fontId="0" fillId="39" borderId="11" xfId="0" applyNumberFormat="1" applyFont="1" applyFill="1" applyBorder="1" applyAlignment="1" quotePrefix="1">
      <alignment horizontal="left"/>
    </xf>
    <xf numFmtId="49" fontId="0" fillId="39" borderId="16" xfId="0" applyNumberFormat="1" applyFont="1" applyFill="1" applyBorder="1" applyAlignment="1" quotePrefix="1">
      <alignment horizontal="left"/>
    </xf>
    <xf numFmtId="49" fontId="5" fillId="39" borderId="18" xfId="0" applyNumberFormat="1" applyFont="1" applyFill="1" applyBorder="1" applyAlignment="1">
      <alignment horizontal="left" vertical="center"/>
    </xf>
    <xf numFmtId="49" fontId="5" fillId="39" borderId="11" xfId="0" applyNumberFormat="1" applyFont="1" applyFill="1" applyBorder="1" applyAlignment="1" quotePrefix="1">
      <alignment horizontal="left" vertical="center"/>
    </xf>
    <xf numFmtId="49" fontId="5" fillId="39" borderId="16" xfId="0" applyNumberFormat="1" applyFont="1" applyFill="1" applyBorder="1" applyAlignment="1" quotePrefix="1">
      <alignment horizontal="left" vertical="center"/>
    </xf>
    <xf numFmtId="49" fontId="5" fillId="34" borderId="18" xfId="0" applyNumberFormat="1" applyFont="1" applyFill="1" applyBorder="1" applyAlignment="1">
      <alignment horizontal="left" vertical="center" wrapText="1"/>
    </xf>
    <xf numFmtId="49" fontId="5" fillId="34" borderId="11" xfId="0" applyNumberFormat="1" applyFont="1" applyFill="1" applyBorder="1" applyAlignment="1">
      <alignment horizontal="left" vertical="center" wrapText="1"/>
    </xf>
    <xf numFmtId="49" fontId="5" fillId="34" borderId="16" xfId="0" applyNumberFormat="1" applyFont="1" applyFill="1" applyBorder="1" applyAlignment="1">
      <alignment horizontal="left" vertical="center" wrapText="1"/>
    </xf>
    <xf numFmtId="0" fontId="9" fillId="38" borderId="0" xfId="0" applyFont="1" applyFill="1" applyBorder="1" applyAlignment="1" quotePrefix="1">
      <alignment horizontal="center"/>
    </xf>
    <xf numFmtId="0" fontId="9" fillId="38" borderId="0" xfId="0" applyFont="1" applyFill="1" applyBorder="1" applyAlignment="1">
      <alignment horizontal="center"/>
    </xf>
    <xf numFmtId="49" fontId="5" fillId="39" borderId="11" xfId="0" applyNumberFormat="1" applyFont="1" applyFill="1" applyBorder="1" applyAlignment="1" quotePrefix="1">
      <alignment horizontal="left"/>
    </xf>
    <xf numFmtId="49" fontId="5" fillId="39" borderId="16" xfId="0" applyNumberFormat="1" applyFont="1" applyFill="1" applyBorder="1" applyAlignment="1" quotePrefix="1">
      <alignment horizontal="left"/>
    </xf>
    <xf numFmtId="0" fontId="6" fillId="0" borderId="0" xfId="0" applyFont="1" applyAlignment="1">
      <alignment horizontal="right"/>
    </xf>
    <xf numFmtId="49" fontId="1" fillId="34" borderId="18" xfId="0" applyNumberFormat="1" applyFont="1" applyFill="1" applyBorder="1" applyAlignment="1">
      <alignment horizontal="left" wrapText="1"/>
    </xf>
    <xf numFmtId="49" fontId="1" fillId="34" borderId="11" xfId="0" applyNumberFormat="1" applyFont="1" applyFill="1" applyBorder="1" applyAlignment="1">
      <alignment horizontal="left" wrapText="1"/>
    </xf>
    <xf numFmtId="49" fontId="1" fillId="34" borderId="16" xfId="0" applyNumberFormat="1" applyFont="1" applyFill="1" applyBorder="1" applyAlignment="1">
      <alignment horizontal="left" wrapText="1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38" borderId="18" xfId="0" applyFont="1" applyFill="1" applyBorder="1" applyAlignment="1">
      <alignment horizontal="left"/>
    </xf>
    <xf numFmtId="0" fontId="0" fillId="38" borderId="11" xfId="0" applyFont="1" applyFill="1" applyBorder="1" applyAlignment="1">
      <alignment horizontal="left"/>
    </xf>
    <xf numFmtId="0" fontId="0" fillId="38" borderId="16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6" fillId="35" borderId="11" xfId="0" applyFont="1" applyFill="1" applyBorder="1" applyAlignment="1">
      <alignment horizontal="left"/>
    </xf>
    <xf numFmtId="49" fontId="3" fillId="36" borderId="12" xfId="0" applyNumberFormat="1" applyFont="1" applyFill="1" applyBorder="1" applyAlignment="1" quotePrefix="1">
      <alignment horizontal="center"/>
    </xf>
    <xf numFmtId="0" fontId="0" fillId="38" borderId="18" xfId="0" applyFont="1" applyFill="1" applyBorder="1" applyAlignment="1">
      <alignment horizontal="left" wrapText="1"/>
    </xf>
    <xf numFmtId="0" fontId="0" fillId="38" borderId="11" xfId="0" applyFont="1" applyFill="1" applyBorder="1" applyAlignment="1">
      <alignment horizontal="left" wrapText="1"/>
    </xf>
    <xf numFmtId="0" fontId="0" fillId="38" borderId="16" xfId="0" applyFont="1" applyFill="1" applyBorder="1" applyAlignment="1">
      <alignment horizontal="left" wrapText="1"/>
    </xf>
    <xf numFmtId="0" fontId="7" fillId="35" borderId="11" xfId="0" applyFont="1" applyFill="1" applyBorder="1" applyAlignment="1">
      <alignment wrapText="1"/>
    </xf>
    <xf numFmtId="0" fontId="0" fillId="38" borderId="11" xfId="0" applyFont="1" applyFill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7" fillId="33" borderId="1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49" fontId="0" fillId="33" borderId="11" xfId="0" applyNumberFormat="1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left" wrapText="1"/>
    </xf>
    <xf numFmtId="49" fontId="0" fillId="33" borderId="10" xfId="0" applyNumberFormat="1" applyFill="1" applyBorder="1" applyAlignment="1">
      <alignment horizontal="left" wrapText="1"/>
    </xf>
    <xf numFmtId="0" fontId="6" fillId="33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7" fillId="0" borderId="12" xfId="0" applyFont="1" applyBorder="1" applyAlignment="1">
      <alignment horizontal="center" wrapText="1"/>
    </xf>
    <xf numFmtId="49" fontId="1" fillId="33" borderId="0" xfId="0" applyNumberFormat="1" applyFont="1" applyFill="1" applyBorder="1" applyAlignment="1">
      <alignment horizontal="left" vertical="justify"/>
    </xf>
    <xf numFmtId="49" fontId="1" fillId="38" borderId="0" xfId="0" applyNumberFormat="1" applyFont="1" applyFill="1" applyBorder="1" applyAlignment="1">
      <alignment horizontal="left" wrapText="1"/>
    </xf>
    <xf numFmtId="49" fontId="1" fillId="33" borderId="0" xfId="0" applyNumberFormat="1" applyFont="1" applyFill="1" applyBorder="1" applyAlignment="1">
      <alignment horizontal="left" vertical="justify" wrapText="1"/>
    </xf>
    <xf numFmtId="49" fontId="1" fillId="33" borderId="0" xfId="0" applyNumberFormat="1" applyFont="1" applyFill="1" applyBorder="1" applyAlignment="1">
      <alignment horizontal="center" vertical="justify"/>
    </xf>
    <xf numFmtId="49" fontId="1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/>
    </xf>
    <xf numFmtId="0" fontId="3" fillId="0" borderId="12" xfId="0" applyFont="1" applyBorder="1" applyAlignment="1" quotePrefix="1">
      <alignment horizontal="center"/>
    </xf>
    <xf numFmtId="0" fontId="1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8" xfId="0" applyFont="1" applyBorder="1" applyAlignment="1" quotePrefix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16" xfId="0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6" fillId="35" borderId="11" xfId="0" applyFont="1" applyFill="1" applyBorder="1" applyAlignment="1">
      <alignment horizontal="left"/>
    </xf>
    <xf numFmtId="49" fontId="7" fillId="33" borderId="10" xfId="0" applyNumberFormat="1" applyFont="1" applyFill="1" applyBorder="1" applyAlignment="1">
      <alignment horizontal="left" wrapText="1"/>
    </xf>
    <xf numFmtId="49" fontId="6" fillId="33" borderId="0" xfId="0" applyNumberFormat="1" applyFont="1" applyFill="1" applyBorder="1" applyAlignment="1">
      <alignment horizontal="left" wrapText="1"/>
    </xf>
    <xf numFmtId="49" fontId="3" fillId="36" borderId="11" xfId="0" applyNumberFormat="1" applyFont="1" applyFill="1" applyBorder="1" applyAlignment="1" quotePrefix="1">
      <alignment horizontal="center"/>
    </xf>
    <xf numFmtId="0" fontId="7" fillId="40" borderId="11" xfId="0" applyFont="1" applyFill="1" applyBorder="1" applyAlignment="1">
      <alignment horizontal="left" wrapText="1"/>
    </xf>
    <xf numFmtId="49" fontId="8" fillId="36" borderId="12" xfId="0" applyNumberFormat="1" applyFont="1" applyFill="1" applyBorder="1" applyAlignment="1">
      <alignment horizontal="center" textRotation="90" wrapText="1"/>
    </xf>
    <xf numFmtId="49" fontId="8" fillId="36" borderId="12" xfId="0" applyNumberFormat="1" applyFont="1" applyFill="1" applyBorder="1" applyAlignment="1">
      <alignment horizontal="center" wrapText="1"/>
    </xf>
    <xf numFmtId="49" fontId="8" fillId="36" borderId="16" xfId="0" applyNumberFormat="1" applyFont="1" applyFill="1" applyBorder="1" applyAlignment="1">
      <alignment horizontal="center"/>
    </xf>
    <xf numFmtId="49" fontId="8" fillId="36" borderId="12" xfId="0" applyNumberFormat="1" applyFont="1" applyFill="1" applyBorder="1" applyAlignment="1">
      <alignment horizontal="center"/>
    </xf>
    <xf numFmtId="49" fontId="8" fillId="36" borderId="18" xfId="0" applyNumberFormat="1" applyFont="1" applyFill="1" applyBorder="1" applyAlignment="1">
      <alignment horizontal="center"/>
    </xf>
    <xf numFmtId="0" fontId="8" fillId="36" borderId="12" xfId="0" applyFont="1" applyFill="1" applyBorder="1" applyAlignment="1">
      <alignment horizontal="center" vertical="center" wrapText="1"/>
    </xf>
    <xf numFmtId="0" fontId="0" fillId="38" borderId="0" xfId="0" applyFont="1" applyFill="1" applyBorder="1" applyAlignment="1" quotePrefix="1">
      <alignment horizontal="center"/>
    </xf>
    <xf numFmtId="0" fontId="0" fillId="38" borderId="0" xfId="0" applyFont="1" applyFill="1" applyBorder="1" applyAlignment="1">
      <alignment horizontal="center"/>
    </xf>
    <xf numFmtId="0" fontId="8" fillId="36" borderId="12" xfId="0" applyFont="1" applyFill="1" applyBorder="1" applyAlignment="1">
      <alignment horizontal="center" wrapText="1"/>
    </xf>
    <xf numFmtId="0" fontId="8" fillId="36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33" borderId="18" xfId="0" applyFill="1" applyBorder="1" applyAlignment="1">
      <alignment horizontal="left" wrapText="1"/>
    </xf>
    <xf numFmtId="0" fontId="0" fillId="33" borderId="11" xfId="0" applyFill="1" applyBorder="1" applyAlignment="1">
      <alignment horizontal="left" wrapText="1"/>
    </xf>
    <xf numFmtId="0" fontId="0" fillId="33" borderId="16" xfId="0" applyFill="1" applyBorder="1" applyAlignment="1">
      <alignment horizontal="left" wrapText="1"/>
    </xf>
    <xf numFmtId="0" fontId="0" fillId="38" borderId="0" xfId="0" applyFill="1" applyBorder="1" applyAlignment="1">
      <alignment horizontal="center"/>
    </xf>
    <xf numFmtId="0" fontId="0" fillId="0" borderId="0" xfId="0" applyFont="1" applyAlignment="1" quotePrefix="1">
      <alignment horizontal="center"/>
    </xf>
    <xf numFmtId="49" fontId="0" fillId="33" borderId="18" xfId="0" applyNumberFormat="1" applyFont="1" applyFill="1" applyBorder="1" applyAlignment="1">
      <alignment horizontal="left" wrapText="1"/>
    </xf>
    <xf numFmtId="49" fontId="0" fillId="33" borderId="11" xfId="0" applyNumberFormat="1" applyFont="1" applyFill="1" applyBorder="1" applyAlignment="1">
      <alignment horizontal="left" wrapText="1"/>
    </xf>
    <xf numFmtId="49" fontId="0" fillId="33" borderId="16" xfId="0" applyNumberFormat="1" applyFont="1" applyFill="1" applyBorder="1" applyAlignment="1">
      <alignment horizontal="left" wrapText="1"/>
    </xf>
    <xf numFmtId="49" fontId="0" fillId="33" borderId="18" xfId="0" applyNumberFormat="1" applyFont="1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left"/>
    </xf>
    <xf numFmtId="49" fontId="0" fillId="33" borderId="16" xfId="0" applyNumberFormat="1" applyFont="1" applyFill="1" applyBorder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Documents and Settings\Cedomir\Desktop\logo crnobijeli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638175</xdr:colOff>
      <xdr:row>2</xdr:row>
      <xdr:rowOff>114300</xdr:rowOff>
    </xdr:from>
    <xdr:to>
      <xdr:col>10</xdr:col>
      <xdr:colOff>457200</xdr:colOff>
      <xdr:row>6</xdr:row>
      <xdr:rowOff>123825</xdr:rowOff>
    </xdr:to>
    <xdr:pic>
      <xdr:nvPicPr>
        <xdr:cNvPr id="1" name="Picture 7" descr="grb_opcina2"/>
        <xdr:cNvPicPr preferRelativeResize="1">
          <a:picLocks noChangeAspect="1"/>
        </xdr:cNvPicPr>
      </xdr:nvPicPr>
      <xdr:blipFill>
        <a:blip r:embed="rId1"/>
        <a:srcRect l="9249" t="7797" r="9054" b="5723"/>
        <a:stretch>
          <a:fillRect/>
        </a:stretch>
      </xdr:blipFill>
      <xdr:spPr>
        <a:xfrm>
          <a:off x="7134225" y="438150"/>
          <a:ext cx="609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466725</xdr:colOff>
      <xdr:row>2</xdr:row>
      <xdr:rowOff>38100</xdr:rowOff>
    </xdr:from>
    <xdr:to>
      <xdr:col>13</xdr:col>
      <xdr:colOff>171450</xdr:colOff>
      <xdr:row>6</xdr:row>
      <xdr:rowOff>57150</xdr:rowOff>
    </xdr:to>
    <xdr:pic>
      <xdr:nvPicPr>
        <xdr:cNvPr id="2" name="Picture 8" descr="C:\Documents and Settings\Cedomir\Desktop\logo crnobijeli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8620125" y="361950"/>
          <a:ext cx="1285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8</xdr:row>
      <xdr:rowOff>123825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0810875" y="485775"/>
          <a:ext cx="0" cy="1581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BOSNA I HERCEGOVINA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FEDERACIJA BOSNE I HERCEGOVINE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ZENIČKO-DOBOJSKI KANTON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OPĆINA VAREŠ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SLUŽBA ZA GOSPODARSTVO I FINANCIJE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OPĆINSKI NAČELNIK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3</xdr:row>
      <xdr:rowOff>28575</xdr:rowOff>
    </xdr:from>
    <xdr:to>
      <xdr:col>15</xdr:col>
      <xdr:colOff>0</xdr:colOff>
      <xdr:row>6</xdr:row>
      <xdr:rowOff>161925</xdr:rowOff>
    </xdr:to>
    <xdr:pic>
      <xdr:nvPicPr>
        <xdr:cNvPr id="4" name="Picture 10" descr="grb_opcina2"/>
        <xdr:cNvPicPr preferRelativeResize="1">
          <a:picLocks noChangeAspect="1"/>
        </xdr:cNvPicPr>
      </xdr:nvPicPr>
      <xdr:blipFill>
        <a:blip r:embed="rId1"/>
        <a:srcRect l="9249" t="7797" r="9054" b="5723"/>
        <a:stretch>
          <a:fillRect/>
        </a:stretch>
      </xdr:blipFill>
      <xdr:spPr>
        <a:xfrm>
          <a:off x="10810875" y="51435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269</xdr:row>
      <xdr:rowOff>0</xdr:rowOff>
    </xdr:from>
    <xdr:to>
      <xdr:col>11</xdr:col>
      <xdr:colOff>381000</xdr:colOff>
      <xdr:row>269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0" y="45834300"/>
          <a:ext cx="817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BOSNA I HERCEGOVINA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FEDERACIJA BOSNE I HERCEGOVINE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ZENIČKO-DOBOJSKI KANTON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OPĆINA VAREŠ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SLUŽBA ZA GOSPODARSTVO I FINANCIJE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OPĆINSKI NAČELNIK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66675</xdr:colOff>
      <xdr:row>269</xdr:row>
      <xdr:rowOff>0</xdr:rowOff>
    </xdr:from>
    <xdr:to>
      <xdr:col>11</xdr:col>
      <xdr:colOff>381000</xdr:colOff>
      <xdr:row>269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571500" y="45834300"/>
          <a:ext cx="817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BOSNA I HERCEGOVINA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FEDERACIJA BOSNE I HERCEGOVINE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ZENIČKO-DOBOJSKI KANTON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OPĆINA VAREŠ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SLUŽBA ZA GOSPODARSTVO I FINANCIJE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OPĆINSKI NAČELNIK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7"/>
  <sheetViews>
    <sheetView workbookViewId="0" topLeftCell="A194">
      <selection activeCell="Q337" sqref="Q337"/>
    </sheetView>
  </sheetViews>
  <sheetFormatPr defaultColWidth="9.140625" defaultRowHeight="12.75"/>
  <cols>
    <col min="1" max="1" width="4.140625" style="0" customWidth="1"/>
    <col min="2" max="3" width="11.140625" style="0" customWidth="1"/>
    <col min="4" max="4" width="11.00390625" style="0" customWidth="1"/>
    <col min="5" max="5" width="10.28125" style="0" customWidth="1"/>
    <col min="6" max="6" width="10.57421875" style="0" customWidth="1"/>
    <col min="7" max="7" width="10.8515625" style="0" customWidth="1"/>
    <col min="8" max="8" width="12.00390625" style="0" customWidth="1"/>
    <col min="9" max="9" width="16.28125" style="0" customWidth="1"/>
    <col min="10" max="10" width="11.8515625" style="0" customWidth="1"/>
    <col min="11" max="11" width="13.00390625" style="4" customWidth="1"/>
    <col min="12" max="12" width="12.8515625" style="0" customWidth="1"/>
    <col min="13" max="13" width="10.8515625" style="0" customWidth="1"/>
    <col min="14" max="14" width="7.00390625" style="0" customWidth="1"/>
    <col min="16" max="16" width="6.8515625" style="0" customWidth="1"/>
    <col min="18" max="18" width="9.421875" style="0" bestFit="1" customWidth="1"/>
    <col min="19" max="19" width="9.00390625" style="0" customWidth="1"/>
  </cols>
  <sheetData>
    <row r="1" spans="13:14" ht="12.75">
      <c r="M1" s="712"/>
      <c r="N1" s="712"/>
    </row>
    <row r="2" spans="13:14" ht="12.75">
      <c r="M2" s="226"/>
      <c r="N2" s="226"/>
    </row>
    <row r="3" spans="4:14" ht="12.75">
      <c r="D3" s="643" t="s">
        <v>54</v>
      </c>
      <c r="E3" s="643"/>
      <c r="F3" s="643"/>
      <c r="G3" s="643"/>
      <c r="H3" s="643"/>
      <c r="I3" s="643"/>
      <c r="J3" s="50"/>
      <c r="K3" s="50"/>
      <c r="M3" s="642"/>
      <c r="N3" s="642"/>
    </row>
    <row r="4" spans="4:11" ht="12.75">
      <c r="D4" s="643" t="s">
        <v>55</v>
      </c>
      <c r="E4" s="643"/>
      <c r="F4" s="643"/>
      <c r="G4" s="643"/>
      <c r="H4" s="643"/>
      <c r="I4" s="643"/>
      <c r="J4" s="50"/>
      <c r="K4" s="50"/>
    </row>
    <row r="5" spans="4:11" ht="12.75">
      <c r="D5" s="643" t="s">
        <v>56</v>
      </c>
      <c r="E5" s="643"/>
      <c r="F5" s="643"/>
      <c r="G5" s="643"/>
      <c r="H5" s="643"/>
      <c r="I5" s="643"/>
      <c r="J5" s="50"/>
      <c r="K5" s="50"/>
    </row>
    <row r="6" spans="4:11" ht="13.5" thickBot="1">
      <c r="D6" s="644" t="s">
        <v>38</v>
      </c>
      <c r="E6" s="644"/>
      <c r="F6" s="644"/>
      <c r="G6" s="644"/>
      <c r="H6" s="644"/>
      <c r="I6" s="644"/>
      <c r="J6" s="50"/>
      <c r="K6" s="50"/>
    </row>
    <row r="7" spans="4:11" ht="12.75">
      <c r="D7" s="643" t="s">
        <v>62</v>
      </c>
      <c r="E7" s="643"/>
      <c r="F7" s="643"/>
      <c r="G7" s="643"/>
      <c r="H7" s="643"/>
      <c r="I7" s="643"/>
      <c r="J7" s="50"/>
      <c r="K7" s="50"/>
    </row>
    <row r="8" spans="3:14" ht="63" customHeight="1">
      <c r="C8" s="645" t="s">
        <v>458</v>
      </c>
      <c r="D8" s="646"/>
      <c r="E8" s="646"/>
      <c r="F8" s="646"/>
      <c r="G8" s="646"/>
      <c r="H8" s="646"/>
      <c r="I8" s="646"/>
      <c r="J8" s="646"/>
      <c r="K8" s="646"/>
      <c r="L8" s="646"/>
      <c r="M8" s="646"/>
      <c r="N8" s="646"/>
    </row>
    <row r="9" spans="4:13" ht="15" customHeight="1">
      <c r="D9" s="82"/>
      <c r="E9" s="82"/>
      <c r="F9" s="82"/>
      <c r="G9" s="82"/>
      <c r="H9" s="82"/>
      <c r="I9" s="82"/>
      <c r="J9" s="82"/>
      <c r="K9" s="82"/>
      <c r="L9" s="82"/>
      <c r="M9" s="82"/>
    </row>
    <row r="10" spans="3:14" ht="15" customHeight="1">
      <c r="C10" s="1" t="s">
        <v>461</v>
      </c>
      <c r="D10" s="556"/>
      <c r="E10" s="556"/>
      <c r="F10" s="556"/>
      <c r="G10" s="556"/>
      <c r="H10" s="556"/>
      <c r="I10" s="556"/>
      <c r="J10" s="556"/>
      <c r="K10" s="556"/>
      <c r="L10" s="556"/>
      <c r="M10" s="556"/>
      <c r="N10" s="1"/>
    </row>
    <row r="11" spans="3:14" ht="15" customHeight="1">
      <c r="C11" s="1" t="s">
        <v>462</v>
      </c>
      <c r="D11" s="556"/>
      <c r="E11" s="556"/>
      <c r="F11" s="556"/>
      <c r="G11" s="556"/>
      <c r="H11" s="556"/>
      <c r="I11" s="556"/>
      <c r="J11" s="556"/>
      <c r="K11" s="556"/>
      <c r="L11" s="556"/>
      <c r="M11" s="556"/>
      <c r="N11" s="1"/>
    </row>
    <row r="12" spans="4:13" ht="15" customHeight="1">
      <c r="D12" s="82"/>
      <c r="E12" s="82"/>
      <c r="F12" s="82"/>
      <c r="G12" s="82"/>
      <c r="H12" s="82"/>
      <c r="I12" s="82"/>
      <c r="J12" s="82"/>
      <c r="K12" s="82"/>
      <c r="L12" s="82"/>
      <c r="M12" s="82"/>
    </row>
    <row r="13" spans="4:13" ht="15" customHeight="1"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4:13" ht="12.75">
      <c r="D14" s="647" t="s">
        <v>0</v>
      </c>
      <c r="E14" s="647"/>
      <c r="F14" s="647"/>
      <c r="G14" s="647"/>
      <c r="H14" s="647"/>
      <c r="I14" s="648"/>
      <c r="J14" s="648"/>
      <c r="K14" s="648"/>
      <c r="L14" s="648"/>
      <c r="M14" s="648"/>
    </row>
    <row r="15" spans="4:13" ht="12.75">
      <c r="D15" s="648"/>
      <c r="E15" s="648"/>
      <c r="F15" s="648"/>
      <c r="G15" s="648"/>
      <c r="H15" s="648"/>
      <c r="I15" s="648"/>
      <c r="J15" s="648"/>
      <c r="K15" s="648"/>
      <c r="L15" s="648"/>
      <c r="M15" s="648"/>
    </row>
    <row r="16" spans="4:13" ht="15" customHeight="1">
      <c r="D16" s="137"/>
      <c r="E16" s="137"/>
      <c r="F16" s="137"/>
      <c r="G16" s="137"/>
      <c r="H16" s="137"/>
      <c r="I16" s="137"/>
      <c r="J16" s="137"/>
      <c r="K16" s="137"/>
      <c r="L16" s="137"/>
      <c r="M16" s="137"/>
    </row>
    <row r="17" spans="4:13" ht="25.5">
      <c r="D17" s="628" t="s">
        <v>373</v>
      </c>
      <c r="E17" s="628"/>
      <c r="F17" s="628"/>
      <c r="G17" s="628"/>
      <c r="H17" s="628"/>
      <c r="I17" s="628"/>
      <c r="J17" s="628"/>
      <c r="K17" s="628"/>
      <c r="L17" s="628"/>
      <c r="M17" s="628"/>
    </row>
    <row r="18" spans="3:13" ht="12" customHeight="1">
      <c r="C18" s="3"/>
      <c r="D18" s="62"/>
      <c r="E18" s="62"/>
      <c r="F18" s="62"/>
      <c r="G18" s="62"/>
      <c r="H18" s="62"/>
      <c r="I18" s="62"/>
      <c r="J18" s="62"/>
      <c r="K18" s="62"/>
      <c r="L18" s="62"/>
      <c r="M18" s="62"/>
    </row>
    <row r="19" spans="4:13" ht="26.25" customHeight="1">
      <c r="D19" s="59" t="s">
        <v>3</v>
      </c>
      <c r="E19" s="59"/>
      <c r="F19" s="59"/>
      <c r="G19" s="59"/>
      <c r="H19" s="59"/>
      <c r="I19" s="59"/>
      <c r="J19" s="59"/>
      <c r="K19" s="59"/>
      <c r="L19" s="59"/>
      <c r="M19" s="59"/>
    </row>
    <row r="20" spans="4:13" ht="21.75" customHeight="1"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4:14" s="1" customFormat="1" ht="21" customHeight="1">
      <c r="D21" s="620" t="s">
        <v>86</v>
      </c>
      <c r="E21" s="620"/>
      <c r="F21" s="620"/>
      <c r="G21" s="620"/>
      <c r="H21" s="620"/>
      <c r="I21" s="620"/>
      <c r="J21" s="620"/>
      <c r="K21" s="620"/>
      <c r="L21" s="620"/>
      <c r="M21" s="620"/>
      <c r="N21"/>
    </row>
    <row r="22" spans="4:14" s="1" customFormat="1" ht="21" customHeight="1"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/>
    </row>
    <row r="23" spans="1:13" s="1" customFormat="1" ht="15">
      <c r="A23" s="153"/>
      <c r="B23" s="153"/>
      <c r="C23" s="631" t="s">
        <v>457</v>
      </c>
      <c r="D23" s="631"/>
      <c r="E23" s="631"/>
      <c r="F23" s="631"/>
      <c r="G23" s="631"/>
      <c r="H23" s="631"/>
      <c r="I23" s="631"/>
      <c r="J23" s="631"/>
      <c r="K23" s="631"/>
      <c r="L23" s="631"/>
      <c r="M23" s="631"/>
    </row>
    <row r="24" spans="1:14" s="1" customFormat="1" ht="14.2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3:13" ht="15" customHeight="1">
      <c r="C25" s="686" t="s">
        <v>144</v>
      </c>
      <c r="D25" s="686"/>
      <c r="E25" s="686"/>
      <c r="F25" s="686"/>
      <c r="G25" s="686"/>
      <c r="H25" s="686"/>
      <c r="I25" s="686"/>
      <c r="J25" s="633" t="s">
        <v>374</v>
      </c>
      <c r="K25" s="634"/>
      <c r="L25" s="637" t="s">
        <v>85</v>
      </c>
      <c r="M25" s="638"/>
    </row>
    <row r="26" spans="3:14" s="2" customFormat="1" ht="15.75" customHeight="1">
      <c r="C26" s="686"/>
      <c r="D26" s="686"/>
      <c r="E26" s="686"/>
      <c r="F26" s="686"/>
      <c r="G26" s="686"/>
      <c r="H26" s="686"/>
      <c r="I26" s="686"/>
      <c r="J26" s="635"/>
      <c r="K26" s="636"/>
      <c r="L26" s="639"/>
      <c r="M26" s="640"/>
      <c r="N26"/>
    </row>
    <row r="27" spans="3:13" ht="19.5" customHeight="1">
      <c r="C27" s="687" t="s">
        <v>371</v>
      </c>
      <c r="D27" s="687"/>
      <c r="E27" s="687"/>
      <c r="F27" s="687"/>
      <c r="G27" s="687"/>
      <c r="H27" s="687"/>
      <c r="I27" s="687"/>
      <c r="J27" s="621">
        <f>M149</f>
        <v>3977000</v>
      </c>
      <c r="K27" s="621"/>
      <c r="L27" s="621">
        <f>J27</f>
        <v>3977000</v>
      </c>
      <c r="M27" s="621"/>
    </row>
    <row r="28" spans="3:13" ht="16.5" customHeight="1">
      <c r="C28" s="687" t="s">
        <v>372</v>
      </c>
      <c r="D28" s="687"/>
      <c r="E28" s="687"/>
      <c r="F28" s="687"/>
      <c r="G28" s="687"/>
      <c r="H28" s="687"/>
      <c r="I28" s="687"/>
      <c r="J28" s="621">
        <f>M384</f>
        <v>3940000</v>
      </c>
      <c r="K28" s="621"/>
      <c r="L28" s="621">
        <f>J28</f>
        <v>3940000</v>
      </c>
      <c r="M28" s="621"/>
    </row>
    <row r="29" spans="3:13" ht="17.25" customHeight="1">
      <c r="C29" s="687" t="s">
        <v>135</v>
      </c>
      <c r="D29" s="687"/>
      <c r="E29" s="687"/>
      <c r="F29" s="687"/>
      <c r="G29" s="687"/>
      <c r="H29" s="687"/>
      <c r="I29" s="687"/>
      <c r="J29" s="621">
        <f>SUM(J27-J28)</f>
        <v>37000</v>
      </c>
      <c r="K29" s="621"/>
      <c r="L29" s="621">
        <f>SUM(L27-L28)</f>
        <v>37000</v>
      </c>
      <c r="M29" s="621"/>
    </row>
    <row r="30" spans="3:13" ht="17.25" customHeight="1">
      <c r="C30" s="390"/>
      <c r="D30" s="390"/>
      <c r="E30" s="390"/>
      <c r="F30" s="390"/>
      <c r="G30" s="390"/>
      <c r="H30" s="390"/>
      <c r="I30" s="390"/>
      <c r="J30" s="391"/>
      <c r="K30" s="391"/>
      <c r="L30" s="391"/>
      <c r="M30" s="391"/>
    </row>
    <row r="31" spans="3:13" ht="17.25" customHeight="1">
      <c r="C31" s="390"/>
      <c r="D31" s="390"/>
      <c r="E31" s="390"/>
      <c r="F31" s="390"/>
      <c r="G31" s="390"/>
      <c r="H31" s="390"/>
      <c r="I31" s="390"/>
      <c r="J31" s="391"/>
      <c r="K31" s="391"/>
      <c r="L31" s="391"/>
      <c r="M31" s="391"/>
    </row>
    <row r="32" spans="1:13" ht="15.75">
      <c r="A32" s="1"/>
      <c r="B32" s="1"/>
      <c r="D32" s="620" t="s">
        <v>87</v>
      </c>
      <c r="E32" s="620"/>
      <c r="F32" s="620"/>
      <c r="G32" s="620"/>
      <c r="H32" s="620"/>
      <c r="I32" s="620"/>
      <c r="J32" s="620"/>
      <c r="K32" s="620"/>
      <c r="L32" s="620"/>
      <c r="M32" s="620"/>
    </row>
    <row r="33" spans="1:13" ht="15.75">
      <c r="A33" s="1"/>
      <c r="B33" s="1"/>
      <c r="D33" s="121"/>
      <c r="E33" s="121"/>
      <c r="F33" s="121"/>
      <c r="G33" s="121"/>
      <c r="H33" s="121"/>
      <c r="I33" s="121"/>
      <c r="J33" s="121"/>
      <c r="K33" s="121"/>
      <c r="L33" s="121"/>
      <c r="M33" s="121"/>
    </row>
    <row r="34" spans="1:15" ht="28.5" customHeight="1">
      <c r="A34" s="153"/>
      <c r="B34" s="153"/>
      <c r="C34" s="632" t="s">
        <v>456</v>
      </c>
      <c r="D34" s="632"/>
      <c r="E34" s="632"/>
      <c r="F34" s="632"/>
      <c r="G34" s="632"/>
      <c r="H34" s="632"/>
      <c r="I34" s="632"/>
      <c r="J34" s="632"/>
      <c r="K34" s="632"/>
      <c r="L34" s="632"/>
      <c r="M34" s="632"/>
      <c r="N34" s="1"/>
      <c r="O34" s="1"/>
    </row>
    <row r="35" spans="1:14" ht="12" customHeight="1">
      <c r="A35" s="153"/>
      <c r="B35" s="153"/>
      <c r="C35" s="660"/>
      <c r="D35" s="660"/>
      <c r="E35" s="660"/>
      <c r="F35" s="660"/>
      <c r="G35" s="660"/>
      <c r="H35" s="660"/>
      <c r="I35" s="660"/>
      <c r="J35" s="660"/>
      <c r="K35" s="660"/>
      <c r="L35" s="660"/>
      <c r="M35" s="660"/>
      <c r="N35" s="660"/>
    </row>
    <row r="36" spans="1:14" s="1" customFormat="1" ht="15">
      <c r="A36" s="650" t="s">
        <v>69</v>
      </c>
      <c r="B36" s="650"/>
      <c r="C36" s="650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/>
    </row>
    <row r="37" spans="1:14" s="1" customFormat="1" ht="15" customHeight="1">
      <c r="A37" s="651" t="s">
        <v>36</v>
      </c>
      <c r="B37" s="641" t="s">
        <v>142</v>
      </c>
      <c r="C37" s="561" t="s">
        <v>145</v>
      </c>
      <c r="D37" s="683" t="s">
        <v>1</v>
      </c>
      <c r="E37" s="629" t="s">
        <v>17</v>
      </c>
      <c r="F37" s="629"/>
      <c r="G37" s="629"/>
      <c r="H37" s="629"/>
      <c r="I37" s="629"/>
      <c r="J37" s="641" t="s">
        <v>375</v>
      </c>
      <c r="K37" s="641" t="s">
        <v>376</v>
      </c>
      <c r="L37" s="641" t="s">
        <v>377</v>
      </c>
      <c r="M37" s="641" t="s">
        <v>378</v>
      </c>
      <c r="N37" s="641" t="s">
        <v>355</v>
      </c>
    </row>
    <row r="38" spans="1:14" s="1" customFormat="1" ht="35.25" customHeight="1">
      <c r="A38" s="651"/>
      <c r="B38" s="641"/>
      <c r="C38" s="562"/>
      <c r="D38" s="683"/>
      <c r="E38" s="629"/>
      <c r="F38" s="629"/>
      <c r="G38" s="629"/>
      <c r="H38" s="629"/>
      <c r="I38" s="629"/>
      <c r="J38" s="641"/>
      <c r="K38" s="641"/>
      <c r="L38" s="641"/>
      <c r="M38" s="641"/>
      <c r="N38" s="641"/>
    </row>
    <row r="39" spans="1:14" ht="13.5" customHeight="1">
      <c r="A39" s="247" t="s">
        <v>5</v>
      </c>
      <c r="B39" s="247" t="s">
        <v>6</v>
      </c>
      <c r="C39" s="247" t="s">
        <v>7</v>
      </c>
      <c r="D39" s="247" t="s">
        <v>8</v>
      </c>
      <c r="E39" s="584" t="s">
        <v>9</v>
      </c>
      <c r="F39" s="584"/>
      <c r="G39" s="584"/>
      <c r="H39" s="584"/>
      <c r="I39" s="584"/>
      <c r="J39" s="271" t="s">
        <v>10</v>
      </c>
      <c r="K39" s="271" t="s">
        <v>11</v>
      </c>
      <c r="L39" s="271" t="s">
        <v>12</v>
      </c>
      <c r="M39" s="271" t="s">
        <v>13</v>
      </c>
      <c r="N39" s="247" t="s">
        <v>15</v>
      </c>
    </row>
    <row r="40" spans="1:14" s="1" customFormat="1" ht="15" customHeight="1">
      <c r="A40" s="323" t="s">
        <v>350</v>
      </c>
      <c r="B40" s="260" t="s">
        <v>25</v>
      </c>
      <c r="C40" s="230"/>
      <c r="D40" s="308"/>
      <c r="E40" s="630" t="s">
        <v>100</v>
      </c>
      <c r="F40" s="630"/>
      <c r="G40" s="630"/>
      <c r="H40" s="630"/>
      <c r="I40" s="630"/>
      <c r="J40" s="313"/>
      <c r="K40" s="313"/>
      <c r="L40" s="109"/>
      <c r="M40" s="314"/>
      <c r="N40" s="315"/>
    </row>
    <row r="41" spans="1:14" s="145" customFormat="1" ht="15" customHeight="1">
      <c r="A41" s="346" t="s">
        <v>88</v>
      </c>
      <c r="B41" s="231"/>
      <c r="C41" s="248" t="s">
        <v>111</v>
      </c>
      <c r="D41" s="316"/>
      <c r="E41" s="688" t="s">
        <v>112</v>
      </c>
      <c r="F41" s="688"/>
      <c r="G41" s="688"/>
      <c r="H41" s="688"/>
      <c r="I41" s="688"/>
      <c r="J41" s="317">
        <f>SUM(J42:J45)</f>
        <v>880</v>
      </c>
      <c r="K41" s="317">
        <f>SUM(K42:K45)</f>
        <v>0</v>
      </c>
      <c r="L41" s="109">
        <f>SUM(L42:L45)</f>
        <v>0</v>
      </c>
      <c r="M41" s="318">
        <f>SUM(M42:M45)</f>
        <v>0</v>
      </c>
      <c r="N41" s="306">
        <v>0</v>
      </c>
    </row>
    <row r="42" spans="1:14" s="24" customFormat="1" ht="25.5" customHeight="1">
      <c r="A42" s="345"/>
      <c r="B42" s="232"/>
      <c r="C42" s="232"/>
      <c r="D42" s="49">
        <v>711111</v>
      </c>
      <c r="E42" s="615" t="s">
        <v>139</v>
      </c>
      <c r="F42" s="613"/>
      <c r="G42" s="613"/>
      <c r="H42" s="613"/>
      <c r="I42" s="613"/>
      <c r="J42" s="143">
        <v>880</v>
      </c>
      <c r="K42" s="143">
        <v>0</v>
      </c>
      <c r="L42" s="144">
        <v>0</v>
      </c>
      <c r="M42" s="144">
        <v>0</v>
      </c>
      <c r="N42" s="306">
        <v>0</v>
      </c>
    </row>
    <row r="43" spans="1:14" s="24" customFormat="1" ht="26.25" customHeight="1">
      <c r="A43" s="345"/>
      <c r="B43" s="232"/>
      <c r="C43" s="232"/>
      <c r="D43" s="49">
        <v>711112</v>
      </c>
      <c r="E43" s="615" t="s">
        <v>141</v>
      </c>
      <c r="F43" s="613"/>
      <c r="G43" s="613"/>
      <c r="H43" s="613"/>
      <c r="I43" s="613"/>
      <c r="J43" s="143">
        <v>0</v>
      </c>
      <c r="K43" s="143">
        <v>0</v>
      </c>
      <c r="L43" s="144">
        <v>0</v>
      </c>
      <c r="M43" s="144">
        <v>0</v>
      </c>
      <c r="N43" s="306">
        <v>0</v>
      </c>
    </row>
    <row r="44" spans="1:14" s="24" customFormat="1" ht="26.25" customHeight="1">
      <c r="A44" s="345"/>
      <c r="B44" s="232"/>
      <c r="C44" s="232"/>
      <c r="D44" s="49">
        <v>711113</v>
      </c>
      <c r="E44" s="615" t="s">
        <v>140</v>
      </c>
      <c r="F44" s="613"/>
      <c r="G44" s="613"/>
      <c r="H44" s="613"/>
      <c r="I44" s="613"/>
      <c r="J44" s="143">
        <v>0</v>
      </c>
      <c r="K44" s="143">
        <v>0</v>
      </c>
      <c r="L44" s="144">
        <v>0</v>
      </c>
      <c r="M44" s="144">
        <v>0</v>
      </c>
      <c r="N44" s="306">
        <v>0</v>
      </c>
    </row>
    <row r="45" spans="1:14" s="24" customFormat="1" ht="27.75" customHeight="1">
      <c r="A45" s="345"/>
      <c r="B45" s="232"/>
      <c r="C45" s="232"/>
      <c r="D45" s="49">
        <v>711115</v>
      </c>
      <c r="E45" s="611" t="s">
        <v>356</v>
      </c>
      <c r="F45" s="685"/>
      <c r="G45" s="685"/>
      <c r="H45" s="685"/>
      <c r="I45" s="685"/>
      <c r="J45" s="143">
        <v>0</v>
      </c>
      <c r="K45" s="143">
        <v>0</v>
      </c>
      <c r="L45" s="144">
        <v>0</v>
      </c>
      <c r="M45" s="144">
        <v>0</v>
      </c>
      <c r="N45" s="306">
        <v>0</v>
      </c>
    </row>
    <row r="46" spans="1:14" s="145" customFormat="1" ht="15">
      <c r="A46" s="346" t="s">
        <v>89</v>
      </c>
      <c r="B46" s="233"/>
      <c r="C46" s="248" t="s">
        <v>113</v>
      </c>
      <c r="D46" s="319"/>
      <c r="E46" s="689" t="s">
        <v>114</v>
      </c>
      <c r="F46" s="689"/>
      <c r="G46" s="689"/>
      <c r="H46" s="689"/>
      <c r="I46" s="689"/>
      <c r="J46" s="148">
        <f>J47+J48</f>
        <v>898</v>
      </c>
      <c r="K46" s="148">
        <f>K47+K48</f>
        <v>0</v>
      </c>
      <c r="L46" s="147">
        <f>L47+L48</f>
        <v>6</v>
      </c>
      <c r="M46" s="147">
        <f>M47+M48</f>
        <v>0</v>
      </c>
      <c r="N46" s="306">
        <v>0</v>
      </c>
    </row>
    <row r="47" spans="1:14" s="24" customFormat="1" ht="27" customHeight="1">
      <c r="A47" s="345"/>
      <c r="B47" s="232"/>
      <c r="C47" s="232"/>
      <c r="D47" s="49">
        <v>713111</v>
      </c>
      <c r="E47" s="615" t="s">
        <v>359</v>
      </c>
      <c r="F47" s="613"/>
      <c r="G47" s="613"/>
      <c r="H47" s="613"/>
      <c r="I47" s="613"/>
      <c r="J47" s="143">
        <v>880</v>
      </c>
      <c r="K47" s="143">
        <v>0</v>
      </c>
      <c r="L47" s="144">
        <v>6</v>
      </c>
      <c r="M47" s="144">
        <v>0</v>
      </c>
      <c r="N47" s="306">
        <v>0</v>
      </c>
    </row>
    <row r="48" spans="1:14" s="24" customFormat="1" ht="14.25">
      <c r="A48" s="345"/>
      <c r="B48" s="232"/>
      <c r="C48" s="232"/>
      <c r="D48" s="49">
        <v>713113</v>
      </c>
      <c r="E48" s="682" t="s">
        <v>143</v>
      </c>
      <c r="F48" s="577"/>
      <c r="G48" s="577"/>
      <c r="H48" s="577"/>
      <c r="I48" s="577"/>
      <c r="J48" s="143">
        <v>18</v>
      </c>
      <c r="K48" s="143">
        <v>0</v>
      </c>
      <c r="L48" s="144">
        <v>0</v>
      </c>
      <c r="M48" s="144">
        <v>0</v>
      </c>
      <c r="N48" s="306">
        <v>0</v>
      </c>
    </row>
    <row r="49" spans="1:14" s="1" customFormat="1" ht="19.5" customHeight="1">
      <c r="A49" s="346" t="s">
        <v>90</v>
      </c>
      <c r="B49" s="233"/>
      <c r="C49" s="248" t="s">
        <v>125</v>
      </c>
      <c r="D49" s="65"/>
      <c r="E49" s="688" t="s">
        <v>99</v>
      </c>
      <c r="F49" s="688"/>
      <c r="G49" s="688"/>
      <c r="H49" s="688"/>
      <c r="I49" s="688"/>
      <c r="J49" s="68">
        <f>J50+J51+J52+J53+J54+J55</f>
        <v>182729</v>
      </c>
      <c r="K49" s="68">
        <f>SUM(K50:K55)</f>
        <v>123000</v>
      </c>
      <c r="L49" s="109">
        <f>SUM(L50:L55)</f>
        <v>101907</v>
      </c>
      <c r="M49" s="109">
        <f>SUM(M50:M55)</f>
        <v>123000</v>
      </c>
      <c r="N49" s="306">
        <f aca="true" t="shared" si="0" ref="N49:N108">M49/K49*100</f>
        <v>100</v>
      </c>
    </row>
    <row r="50" spans="1:14" s="1" customFormat="1" ht="12.75" customHeight="1">
      <c r="A50" s="347"/>
      <c r="B50" s="234"/>
      <c r="C50" s="234"/>
      <c r="D50" s="49">
        <v>714111</v>
      </c>
      <c r="E50" s="682" t="s">
        <v>146</v>
      </c>
      <c r="F50" s="577"/>
      <c r="G50" s="577"/>
      <c r="H50" s="577"/>
      <c r="I50" s="577"/>
      <c r="J50" s="47">
        <v>3474</v>
      </c>
      <c r="K50" s="47">
        <v>6000</v>
      </c>
      <c r="L50" s="126">
        <v>5903</v>
      </c>
      <c r="M50" s="110">
        <v>6000</v>
      </c>
      <c r="N50" s="306">
        <f t="shared" si="0"/>
        <v>100</v>
      </c>
    </row>
    <row r="51" spans="1:14" s="1" customFormat="1" ht="12.75" customHeight="1">
      <c r="A51" s="347"/>
      <c r="B51" s="234"/>
      <c r="C51" s="234"/>
      <c r="D51" s="49">
        <v>714112</v>
      </c>
      <c r="E51" s="577" t="s">
        <v>121</v>
      </c>
      <c r="F51" s="577"/>
      <c r="G51" s="577"/>
      <c r="H51" s="577"/>
      <c r="I51" s="577"/>
      <c r="J51" s="47">
        <v>1083</v>
      </c>
      <c r="K51" s="47">
        <v>2000</v>
      </c>
      <c r="L51" s="126">
        <v>1847</v>
      </c>
      <c r="M51" s="110">
        <v>2000</v>
      </c>
      <c r="N51" s="306">
        <f t="shared" si="0"/>
        <v>100</v>
      </c>
    </row>
    <row r="52" spans="1:14" s="1" customFormat="1" ht="12.75" customHeight="1">
      <c r="A52" s="347"/>
      <c r="B52" s="234"/>
      <c r="C52" s="234"/>
      <c r="D52" s="49">
        <v>714113</v>
      </c>
      <c r="E52" s="563" t="s">
        <v>147</v>
      </c>
      <c r="F52" s="564"/>
      <c r="G52" s="564"/>
      <c r="H52" s="564"/>
      <c r="I52" s="565"/>
      <c r="J52" s="47">
        <v>29628</v>
      </c>
      <c r="K52" s="47">
        <v>30000</v>
      </c>
      <c r="L52" s="126">
        <v>25054</v>
      </c>
      <c r="M52" s="110">
        <v>30000</v>
      </c>
      <c r="N52" s="306">
        <f t="shared" si="0"/>
        <v>100</v>
      </c>
    </row>
    <row r="53" spans="1:14" s="1" customFormat="1" ht="15.75" customHeight="1">
      <c r="A53" s="347"/>
      <c r="B53" s="234"/>
      <c r="C53" s="234"/>
      <c r="D53" s="49">
        <v>714121</v>
      </c>
      <c r="E53" s="577" t="s">
        <v>120</v>
      </c>
      <c r="F53" s="577"/>
      <c r="G53" s="577"/>
      <c r="H53" s="577"/>
      <c r="I53" s="577"/>
      <c r="J53" s="47">
        <v>10840</v>
      </c>
      <c r="K53" s="47">
        <v>10000</v>
      </c>
      <c r="L53" s="126">
        <v>6289</v>
      </c>
      <c r="M53" s="110">
        <v>10000</v>
      </c>
      <c r="N53" s="306">
        <f t="shared" si="0"/>
        <v>100</v>
      </c>
    </row>
    <row r="54" spans="1:14" s="1" customFormat="1" ht="19.5" customHeight="1">
      <c r="A54" s="347"/>
      <c r="B54" s="234"/>
      <c r="C54" s="234"/>
      <c r="D54" s="49">
        <v>714131</v>
      </c>
      <c r="E54" s="682" t="s">
        <v>149</v>
      </c>
      <c r="F54" s="577"/>
      <c r="G54" s="577"/>
      <c r="H54" s="577"/>
      <c r="I54" s="577"/>
      <c r="J54" s="47">
        <v>62823</v>
      </c>
      <c r="K54" s="47">
        <v>38000</v>
      </c>
      <c r="L54" s="126">
        <v>31885</v>
      </c>
      <c r="M54" s="110">
        <v>38000</v>
      </c>
      <c r="N54" s="306">
        <f t="shared" si="0"/>
        <v>100</v>
      </c>
    </row>
    <row r="55" spans="1:14" s="1" customFormat="1" ht="15.75" customHeight="1">
      <c r="A55" s="347"/>
      <c r="B55" s="234"/>
      <c r="C55" s="234"/>
      <c r="D55" s="49">
        <v>714132</v>
      </c>
      <c r="E55" s="682" t="s">
        <v>148</v>
      </c>
      <c r="F55" s="577"/>
      <c r="G55" s="577"/>
      <c r="H55" s="577"/>
      <c r="I55" s="577"/>
      <c r="J55" s="47">
        <v>74881</v>
      </c>
      <c r="K55" s="47">
        <v>37000</v>
      </c>
      <c r="L55" s="126">
        <v>30929</v>
      </c>
      <c r="M55" s="110">
        <v>37000</v>
      </c>
      <c r="N55" s="306">
        <f t="shared" si="0"/>
        <v>100</v>
      </c>
    </row>
    <row r="56" spans="1:14" s="1" customFormat="1" ht="15.75" customHeight="1">
      <c r="A56" s="351">
        <v>4</v>
      </c>
      <c r="B56" s="235"/>
      <c r="C56" s="235">
        <v>715000</v>
      </c>
      <c r="D56" s="146"/>
      <c r="E56" s="684" t="s">
        <v>115</v>
      </c>
      <c r="F56" s="684"/>
      <c r="G56" s="684"/>
      <c r="H56" s="684"/>
      <c r="I56" s="684"/>
      <c r="J56" s="148">
        <f>J57+J58+J59+J60</f>
        <v>259</v>
      </c>
      <c r="K56" s="148">
        <f>K57+K58+K59+K60</f>
        <v>0</v>
      </c>
      <c r="L56" s="147">
        <f>L57+L58+L59+L60</f>
        <v>0</v>
      </c>
      <c r="M56" s="147">
        <f>M57+M58</f>
        <v>0</v>
      </c>
      <c r="N56" s="306">
        <v>0</v>
      </c>
    </row>
    <row r="57" spans="1:14" s="145" customFormat="1" ht="15" customHeight="1">
      <c r="A57" s="345"/>
      <c r="B57" s="232"/>
      <c r="C57" s="232"/>
      <c r="D57" s="49">
        <v>715132</v>
      </c>
      <c r="E57" s="577" t="s">
        <v>106</v>
      </c>
      <c r="F57" s="577"/>
      <c r="G57" s="577"/>
      <c r="H57" s="577"/>
      <c r="I57" s="577"/>
      <c r="J57" s="143">
        <v>5</v>
      </c>
      <c r="K57" s="143">
        <v>0</v>
      </c>
      <c r="L57" s="144">
        <v>0</v>
      </c>
      <c r="M57" s="144">
        <v>0</v>
      </c>
      <c r="N57" s="306">
        <v>0</v>
      </c>
    </row>
    <row r="58" spans="1:14" s="4" customFormat="1" ht="13.5" customHeight="1">
      <c r="A58" s="399"/>
      <c r="B58" s="400"/>
      <c r="C58" s="400"/>
      <c r="D58" s="401">
        <v>715141</v>
      </c>
      <c r="E58" s="574" t="s">
        <v>116</v>
      </c>
      <c r="F58" s="575"/>
      <c r="G58" s="575"/>
      <c r="H58" s="575"/>
      <c r="I58" s="576"/>
      <c r="J58" s="402">
        <v>197</v>
      </c>
      <c r="K58" s="402">
        <v>0</v>
      </c>
      <c r="L58" s="403">
        <v>0</v>
      </c>
      <c r="M58" s="403">
        <v>0</v>
      </c>
      <c r="N58" s="404"/>
    </row>
    <row r="59" spans="1:14" s="24" customFormat="1" ht="14.25">
      <c r="A59" s="345"/>
      <c r="B59" s="232"/>
      <c r="C59" s="232"/>
      <c r="D59" s="49">
        <v>715211</v>
      </c>
      <c r="E59" s="577" t="s">
        <v>117</v>
      </c>
      <c r="F59" s="577"/>
      <c r="G59" s="577"/>
      <c r="H59" s="577"/>
      <c r="I59" s="577"/>
      <c r="J59" s="143">
        <v>0</v>
      </c>
      <c r="K59" s="143">
        <v>0</v>
      </c>
      <c r="L59" s="144">
        <v>0</v>
      </c>
      <c r="M59" s="144">
        <v>0</v>
      </c>
      <c r="N59" s="306">
        <v>0</v>
      </c>
    </row>
    <row r="60" spans="1:14" s="24" customFormat="1" ht="14.25">
      <c r="A60" s="352"/>
      <c r="B60" s="265"/>
      <c r="C60" s="265"/>
      <c r="D60" s="320">
        <v>715914</v>
      </c>
      <c r="E60" s="578" t="s">
        <v>117</v>
      </c>
      <c r="F60" s="578"/>
      <c r="G60" s="578"/>
      <c r="H60" s="578"/>
      <c r="I60" s="578"/>
      <c r="J60" s="75">
        <v>57</v>
      </c>
      <c r="K60" s="75">
        <v>0</v>
      </c>
      <c r="L60" s="126">
        <v>0</v>
      </c>
      <c r="M60" s="126">
        <v>0</v>
      </c>
      <c r="N60" s="306">
        <v>0</v>
      </c>
    </row>
    <row r="61" spans="1:14" s="145" customFormat="1" ht="15" customHeight="1">
      <c r="A61" s="588" t="s">
        <v>5</v>
      </c>
      <c r="B61" s="589"/>
      <c r="C61" s="589"/>
      <c r="D61" s="589"/>
      <c r="E61" s="589"/>
      <c r="F61" s="589"/>
      <c r="G61" s="589"/>
      <c r="H61" s="589"/>
      <c r="I61" s="589"/>
      <c r="J61" s="589"/>
      <c r="K61" s="589"/>
      <c r="L61" s="589"/>
      <c r="M61" s="589"/>
      <c r="N61" s="589"/>
    </row>
    <row r="62" spans="1:14" s="544" customFormat="1" ht="15" customHeight="1">
      <c r="A62" s="523"/>
      <c r="B62" s="524"/>
      <c r="C62" s="524"/>
      <c r="D62" s="524"/>
      <c r="E62" s="524"/>
      <c r="F62" s="524"/>
      <c r="G62" s="524"/>
      <c r="H62" s="524"/>
      <c r="I62" s="524"/>
      <c r="J62" s="524"/>
      <c r="K62" s="524"/>
      <c r="L62" s="524"/>
      <c r="M62" s="524"/>
      <c r="N62" s="524"/>
    </row>
    <row r="63" spans="1:256" s="392" customFormat="1" ht="13.5" customHeight="1">
      <c r="A63" s="247" t="s">
        <v>5</v>
      </c>
      <c r="B63" s="247" t="s">
        <v>6</v>
      </c>
      <c r="C63" s="247" t="s">
        <v>7</v>
      </c>
      <c r="D63" s="247" t="s">
        <v>8</v>
      </c>
      <c r="E63" s="584" t="s">
        <v>9</v>
      </c>
      <c r="F63" s="584"/>
      <c r="G63" s="584"/>
      <c r="H63" s="584"/>
      <c r="I63" s="584"/>
      <c r="J63" s="271" t="s">
        <v>10</v>
      </c>
      <c r="K63" s="271" t="s">
        <v>11</v>
      </c>
      <c r="L63" s="271" t="s">
        <v>12</v>
      </c>
      <c r="M63" s="271" t="s">
        <v>13</v>
      </c>
      <c r="N63" s="247" t="s">
        <v>15</v>
      </c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14" s="24" customFormat="1" ht="15">
      <c r="A64" s="351">
        <v>5</v>
      </c>
      <c r="B64" s="235"/>
      <c r="C64" s="235">
        <v>716000</v>
      </c>
      <c r="D64" s="49"/>
      <c r="E64" s="614" t="s">
        <v>40</v>
      </c>
      <c r="F64" s="614"/>
      <c r="G64" s="614"/>
      <c r="H64" s="614"/>
      <c r="I64" s="614"/>
      <c r="J64" s="68">
        <f>J65+J66+J67+J68+J69+J70+J71</f>
        <v>248530</v>
      </c>
      <c r="K64" s="68">
        <f>K65+K66+K67+K68+K69+K70+K71</f>
        <v>280000</v>
      </c>
      <c r="L64" s="267">
        <f>L65+L66+L67+L68+L69+L70+L71</f>
        <v>232178</v>
      </c>
      <c r="M64" s="267">
        <f>SUM(M65:M71)</f>
        <v>281000</v>
      </c>
      <c r="N64" s="306">
        <f t="shared" si="0"/>
        <v>100.35714285714286</v>
      </c>
    </row>
    <row r="65" spans="1:14" s="1" customFormat="1" ht="14.25" customHeight="1">
      <c r="A65" s="520"/>
      <c r="B65" s="234"/>
      <c r="C65" s="234"/>
      <c r="D65" s="49">
        <v>716111</v>
      </c>
      <c r="E65" s="682" t="s">
        <v>150</v>
      </c>
      <c r="F65" s="577"/>
      <c r="G65" s="577"/>
      <c r="H65" s="577"/>
      <c r="I65" s="577"/>
      <c r="J65" s="47">
        <v>207842</v>
      </c>
      <c r="K65" s="47">
        <v>234000</v>
      </c>
      <c r="L65" s="144">
        <v>194177</v>
      </c>
      <c r="M65" s="110">
        <v>234000</v>
      </c>
      <c r="N65" s="306">
        <f t="shared" si="0"/>
        <v>100</v>
      </c>
    </row>
    <row r="66" spans="1:14" s="1" customFormat="1" ht="15">
      <c r="A66" s="520"/>
      <c r="B66" s="234"/>
      <c r="C66" s="234"/>
      <c r="D66" s="49">
        <v>716112</v>
      </c>
      <c r="E66" s="682" t="s">
        <v>437</v>
      </c>
      <c r="F66" s="577"/>
      <c r="G66" s="577"/>
      <c r="H66" s="577"/>
      <c r="I66" s="577"/>
      <c r="J66" s="47">
        <v>8957</v>
      </c>
      <c r="K66" s="47">
        <v>10000</v>
      </c>
      <c r="L66" s="126">
        <v>8405</v>
      </c>
      <c r="M66" s="110">
        <v>10000</v>
      </c>
      <c r="N66" s="306">
        <f t="shared" si="0"/>
        <v>100</v>
      </c>
    </row>
    <row r="67" spans="1:14" s="1" customFormat="1" ht="30" customHeight="1">
      <c r="A67" s="520"/>
      <c r="B67" s="234"/>
      <c r="C67" s="234"/>
      <c r="D67" s="49">
        <v>716113</v>
      </c>
      <c r="E67" s="615" t="s">
        <v>151</v>
      </c>
      <c r="F67" s="652"/>
      <c r="G67" s="652"/>
      <c r="H67" s="652"/>
      <c r="I67" s="652"/>
      <c r="J67" s="47">
        <v>366</v>
      </c>
      <c r="K67" s="47">
        <v>3800</v>
      </c>
      <c r="L67" s="126">
        <v>3159</v>
      </c>
      <c r="M67" s="110">
        <v>4000</v>
      </c>
      <c r="N67" s="306">
        <f t="shared" si="0"/>
        <v>105.26315789473684</v>
      </c>
    </row>
    <row r="68" spans="1:14" s="1" customFormat="1" ht="14.25" customHeight="1">
      <c r="A68" s="520"/>
      <c r="B68" s="234"/>
      <c r="C68" s="234"/>
      <c r="D68" s="49">
        <v>716114</v>
      </c>
      <c r="E68" s="618" t="s">
        <v>152</v>
      </c>
      <c r="F68" s="618"/>
      <c r="G68" s="618"/>
      <c r="H68" s="618"/>
      <c r="I68" s="618"/>
      <c r="J68" s="47">
        <v>0</v>
      </c>
      <c r="K68" s="47">
        <v>0</v>
      </c>
      <c r="L68" s="126">
        <v>0</v>
      </c>
      <c r="M68" s="110">
        <v>0</v>
      </c>
      <c r="N68" s="306">
        <v>0</v>
      </c>
    </row>
    <row r="69" spans="1:14" s="1" customFormat="1" ht="15" customHeight="1">
      <c r="A69" s="345"/>
      <c r="B69" s="232"/>
      <c r="C69" s="232"/>
      <c r="D69" s="49">
        <v>716115</v>
      </c>
      <c r="E69" s="577" t="s">
        <v>26</v>
      </c>
      <c r="F69" s="577"/>
      <c r="G69" s="577"/>
      <c r="H69" s="577"/>
      <c r="I69" s="577"/>
      <c r="J69" s="47">
        <v>12226</v>
      </c>
      <c r="K69" s="47">
        <v>9600</v>
      </c>
      <c r="L69" s="126">
        <v>8006</v>
      </c>
      <c r="M69" s="110">
        <v>10000</v>
      </c>
      <c r="N69" s="306">
        <f>M69/K69*100</f>
        <v>104.16666666666667</v>
      </c>
    </row>
    <row r="70" spans="1:14" s="1" customFormat="1" ht="14.25" customHeight="1">
      <c r="A70" s="345"/>
      <c r="B70" s="232"/>
      <c r="C70" s="232"/>
      <c r="D70" s="49">
        <v>716116</v>
      </c>
      <c r="E70" s="577" t="s">
        <v>105</v>
      </c>
      <c r="F70" s="577"/>
      <c r="G70" s="577"/>
      <c r="H70" s="577"/>
      <c r="I70" s="577"/>
      <c r="J70" s="47">
        <v>15450</v>
      </c>
      <c r="K70" s="47">
        <v>19600</v>
      </c>
      <c r="L70" s="126">
        <v>16127</v>
      </c>
      <c r="M70" s="110">
        <v>20000</v>
      </c>
      <c r="N70" s="306">
        <f>M70/K70*100</f>
        <v>102.04081632653062</v>
      </c>
    </row>
    <row r="71" spans="1:14" s="24" customFormat="1" ht="14.25">
      <c r="A71" s="345"/>
      <c r="B71" s="232"/>
      <c r="C71" s="232"/>
      <c r="D71" s="49">
        <v>716117</v>
      </c>
      <c r="E71" s="577" t="s">
        <v>105</v>
      </c>
      <c r="F71" s="577"/>
      <c r="G71" s="577"/>
      <c r="H71" s="577"/>
      <c r="I71" s="577"/>
      <c r="J71" s="47">
        <v>3689</v>
      </c>
      <c r="K71" s="47">
        <v>3000</v>
      </c>
      <c r="L71" s="126">
        <v>2304</v>
      </c>
      <c r="M71" s="110">
        <v>3000</v>
      </c>
      <c r="N71" s="306">
        <f>M71/K71*100</f>
        <v>100</v>
      </c>
    </row>
    <row r="72" spans="1:14" s="1" customFormat="1" ht="15.75">
      <c r="A72" s="346" t="s">
        <v>91</v>
      </c>
      <c r="B72" s="233"/>
      <c r="C72" s="248" t="s">
        <v>126</v>
      </c>
      <c r="D72" s="64"/>
      <c r="E72" s="614" t="s">
        <v>67</v>
      </c>
      <c r="F72" s="614"/>
      <c r="G72" s="614"/>
      <c r="H72" s="614"/>
      <c r="I72" s="614"/>
      <c r="J72" s="68">
        <f>J73+J74</f>
        <v>1024948</v>
      </c>
      <c r="K72" s="68">
        <f>K73+K74</f>
        <v>1005000</v>
      </c>
      <c r="L72" s="109">
        <f>L73+L74</f>
        <v>850083</v>
      </c>
      <c r="M72" s="109">
        <f>SUM(M73:M74)</f>
        <v>1053000</v>
      </c>
      <c r="N72" s="306">
        <f t="shared" si="0"/>
        <v>104.77611940298507</v>
      </c>
    </row>
    <row r="73" spans="1:14" s="24" customFormat="1" ht="26.25" customHeight="1">
      <c r="A73" s="367"/>
      <c r="B73" s="236"/>
      <c r="C73" s="236"/>
      <c r="D73" s="49">
        <v>717131</v>
      </c>
      <c r="E73" s="661" t="s">
        <v>153</v>
      </c>
      <c r="F73" s="662"/>
      <c r="G73" s="662"/>
      <c r="H73" s="662"/>
      <c r="I73" s="663"/>
      <c r="J73" s="47">
        <v>96248</v>
      </c>
      <c r="K73" s="47">
        <v>96000</v>
      </c>
      <c r="L73" s="127">
        <v>80343</v>
      </c>
      <c r="M73" s="110">
        <v>100000</v>
      </c>
      <c r="N73" s="306">
        <f t="shared" si="0"/>
        <v>104.16666666666667</v>
      </c>
    </row>
    <row r="74" spans="1:14" s="24" customFormat="1" ht="27" customHeight="1">
      <c r="A74" s="367"/>
      <c r="B74" s="236"/>
      <c r="C74" s="236"/>
      <c r="D74" s="49">
        <v>717141</v>
      </c>
      <c r="E74" s="661" t="s">
        <v>154</v>
      </c>
      <c r="F74" s="662"/>
      <c r="G74" s="662"/>
      <c r="H74" s="662"/>
      <c r="I74" s="663"/>
      <c r="J74" s="47">
        <v>928700</v>
      </c>
      <c r="K74" s="47">
        <v>909000</v>
      </c>
      <c r="L74" s="126">
        <v>769740</v>
      </c>
      <c r="M74" s="110">
        <v>953000</v>
      </c>
      <c r="N74" s="306">
        <f t="shared" si="0"/>
        <v>104.84048404840485</v>
      </c>
    </row>
    <row r="75" spans="1:14" s="24" customFormat="1" ht="15.75">
      <c r="A75" s="367">
        <v>7</v>
      </c>
      <c r="B75" s="237"/>
      <c r="C75" s="237">
        <v>719000</v>
      </c>
      <c r="D75" s="58"/>
      <c r="E75" s="614" t="s">
        <v>108</v>
      </c>
      <c r="F75" s="614"/>
      <c r="G75" s="614"/>
      <c r="H75" s="614"/>
      <c r="I75" s="614"/>
      <c r="J75" s="68">
        <f>J76+J77</f>
        <v>29</v>
      </c>
      <c r="K75" s="68">
        <f>K76+K77</f>
        <v>100</v>
      </c>
      <c r="L75" s="109">
        <f>L76</f>
        <v>13</v>
      </c>
      <c r="M75" s="109">
        <f>M76+M77</f>
        <v>1000</v>
      </c>
      <c r="N75" s="306">
        <f t="shared" si="0"/>
        <v>1000</v>
      </c>
    </row>
    <row r="76" spans="1:14" s="141" customFormat="1" ht="30" customHeight="1">
      <c r="A76" s="367"/>
      <c r="B76" s="236"/>
      <c r="C76" s="243"/>
      <c r="D76" s="49">
        <v>719114</v>
      </c>
      <c r="E76" s="613" t="s">
        <v>155</v>
      </c>
      <c r="F76" s="613"/>
      <c r="G76" s="613"/>
      <c r="H76" s="613"/>
      <c r="I76" s="613"/>
      <c r="J76" s="47">
        <v>29</v>
      </c>
      <c r="K76" s="47">
        <v>100</v>
      </c>
      <c r="L76" s="126">
        <v>13</v>
      </c>
      <c r="M76" s="110">
        <v>500</v>
      </c>
      <c r="N76" s="306">
        <f>M76/K76*100</f>
        <v>500</v>
      </c>
    </row>
    <row r="77" spans="1:14" s="24" customFormat="1" ht="39.75" customHeight="1">
      <c r="A77" s="367"/>
      <c r="B77" s="236"/>
      <c r="C77" s="236"/>
      <c r="D77" s="49">
        <v>719115</v>
      </c>
      <c r="E77" s="615" t="s">
        <v>438</v>
      </c>
      <c r="F77" s="613"/>
      <c r="G77" s="613"/>
      <c r="H77" s="613"/>
      <c r="I77" s="613"/>
      <c r="J77" s="47">
        <v>0</v>
      </c>
      <c r="K77" s="47">
        <v>0</v>
      </c>
      <c r="L77" s="126">
        <v>0</v>
      </c>
      <c r="M77" s="110">
        <v>500</v>
      </c>
      <c r="N77" s="306">
        <v>0</v>
      </c>
    </row>
    <row r="78" spans="1:14" s="24" customFormat="1" ht="18.75" customHeight="1">
      <c r="A78" s="520"/>
      <c r="B78" s="305"/>
      <c r="C78" s="305"/>
      <c r="D78" s="58" t="s">
        <v>20</v>
      </c>
      <c r="E78" s="614" t="s">
        <v>122</v>
      </c>
      <c r="F78" s="614"/>
      <c r="G78" s="614"/>
      <c r="H78" s="614"/>
      <c r="I78" s="614"/>
      <c r="J78" s="68">
        <f>J41+J46+J49+J56+J64+J72+J75</f>
        <v>1458273</v>
      </c>
      <c r="K78" s="68">
        <f>K75+K72+K64+K56+K49+K46+K41</f>
        <v>1408100</v>
      </c>
      <c r="L78" s="109">
        <f>L41+L46+L49+L56+L64+L72+L75</f>
        <v>1184187</v>
      </c>
      <c r="M78" s="109">
        <f>M75+M72+M64+M56+M49+M46+M41</f>
        <v>1458000</v>
      </c>
      <c r="N78" s="306">
        <f t="shared" si="0"/>
        <v>103.54378240181805</v>
      </c>
    </row>
    <row r="79" spans="1:14" s="24" customFormat="1" ht="15.75" customHeight="1">
      <c r="A79" s="520"/>
      <c r="B79" s="305"/>
      <c r="C79" s="305"/>
      <c r="D79" s="58"/>
      <c r="E79" s="664"/>
      <c r="F79" s="664"/>
      <c r="G79" s="664"/>
      <c r="H79" s="664"/>
      <c r="I79" s="664"/>
      <c r="J79" s="68"/>
      <c r="K79" s="68"/>
      <c r="L79" s="109"/>
      <c r="M79" s="109"/>
      <c r="N79" s="306"/>
    </row>
    <row r="80" spans="1:14" s="24" customFormat="1" ht="15.75" customHeight="1">
      <c r="A80" s="367" t="s">
        <v>29</v>
      </c>
      <c r="B80" s="230" t="s">
        <v>84</v>
      </c>
      <c r="C80" s="230"/>
      <c r="D80" s="308"/>
      <c r="E80" s="669" t="s">
        <v>101</v>
      </c>
      <c r="F80" s="669"/>
      <c r="G80" s="669"/>
      <c r="H80" s="669"/>
      <c r="I80" s="669"/>
      <c r="J80" s="309"/>
      <c r="K80" s="309"/>
      <c r="L80" s="109"/>
      <c r="M80" s="310"/>
      <c r="N80" s="306"/>
    </row>
    <row r="81" spans="1:14" s="24" customFormat="1" ht="15.75">
      <c r="A81" s="367">
        <v>8</v>
      </c>
      <c r="B81" s="233"/>
      <c r="C81" s="248" t="s">
        <v>93</v>
      </c>
      <c r="D81" s="64"/>
      <c r="E81" s="670" t="s">
        <v>104</v>
      </c>
      <c r="F81" s="670"/>
      <c r="G81" s="670"/>
      <c r="H81" s="670"/>
      <c r="I81" s="670"/>
      <c r="J81" s="68">
        <f>SUM(J82:J88)</f>
        <v>50741</v>
      </c>
      <c r="K81" s="68">
        <f>SUM(K82:K88)</f>
        <v>183000</v>
      </c>
      <c r="L81" s="109">
        <f>SUM(L82:L88)</f>
        <v>170974</v>
      </c>
      <c r="M81" s="109">
        <f>SUM(M82:M88)</f>
        <v>79000</v>
      </c>
      <c r="N81" s="306">
        <f t="shared" si="0"/>
        <v>43.169398907103826</v>
      </c>
    </row>
    <row r="82" spans="1:14" s="24" customFormat="1" ht="24.75" customHeight="1">
      <c r="A82" s="348"/>
      <c r="B82" s="238"/>
      <c r="C82" s="238"/>
      <c r="D82" s="49">
        <v>721112</v>
      </c>
      <c r="E82" s="615" t="s">
        <v>170</v>
      </c>
      <c r="F82" s="613"/>
      <c r="G82" s="613"/>
      <c r="H82" s="613"/>
      <c r="I82" s="613"/>
      <c r="J82" s="63">
        <v>0</v>
      </c>
      <c r="K82" s="63">
        <v>0</v>
      </c>
      <c r="L82" s="126">
        <v>0</v>
      </c>
      <c r="M82" s="311">
        <v>0</v>
      </c>
      <c r="N82" s="306">
        <v>0</v>
      </c>
    </row>
    <row r="83" spans="1:14" s="24" customFormat="1" ht="18" customHeight="1">
      <c r="A83" s="348"/>
      <c r="B83" s="238"/>
      <c r="C83" s="238"/>
      <c r="D83" s="49">
        <v>721121</v>
      </c>
      <c r="E83" s="578" t="s">
        <v>156</v>
      </c>
      <c r="F83" s="659"/>
      <c r="G83" s="659"/>
      <c r="H83" s="659"/>
      <c r="I83" s="659"/>
      <c r="J83" s="47">
        <v>40005</v>
      </c>
      <c r="K83" s="47">
        <v>54000</v>
      </c>
      <c r="L83" s="126">
        <v>46181</v>
      </c>
      <c r="M83" s="110">
        <v>54000</v>
      </c>
      <c r="N83" s="306">
        <f t="shared" si="0"/>
        <v>100</v>
      </c>
    </row>
    <row r="84" spans="1:14" s="1" customFormat="1" ht="15">
      <c r="A84" s="349"/>
      <c r="B84" s="238"/>
      <c r="C84" s="238"/>
      <c r="D84" s="49">
        <v>721129</v>
      </c>
      <c r="E84" s="659" t="s">
        <v>80</v>
      </c>
      <c r="F84" s="659"/>
      <c r="G84" s="659"/>
      <c r="H84" s="659"/>
      <c r="I84" s="659"/>
      <c r="J84" s="47">
        <v>8796</v>
      </c>
      <c r="K84" s="47">
        <v>7000</v>
      </c>
      <c r="L84" s="126">
        <v>6254</v>
      </c>
      <c r="M84" s="311">
        <v>3000</v>
      </c>
      <c r="N84" s="306">
        <f t="shared" si="0"/>
        <v>42.857142857142854</v>
      </c>
    </row>
    <row r="85" spans="1:14" s="1" customFormat="1" ht="15.75" customHeight="1">
      <c r="A85" s="350"/>
      <c r="B85" s="304"/>
      <c r="C85" s="304"/>
      <c r="D85" s="85">
        <v>721211</v>
      </c>
      <c r="E85" s="617" t="s">
        <v>27</v>
      </c>
      <c r="F85" s="617"/>
      <c r="G85" s="617"/>
      <c r="H85" s="617"/>
      <c r="I85" s="617"/>
      <c r="J85" s="312">
        <v>5</v>
      </c>
      <c r="K85" s="47">
        <v>0</v>
      </c>
      <c r="L85" s="126">
        <v>3</v>
      </c>
      <c r="M85" s="110">
        <v>0</v>
      </c>
      <c r="N85" s="306">
        <v>0</v>
      </c>
    </row>
    <row r="86" spans="1:14" s="1" customFormat="1" ht="13.5" customHeight="1">
      <c r="A86" s="350"/>
      <c r="B86" s="304"/>
      <c r="C86" s="304"/>
      <c r="D86" s="85">
        <v>721232</v>
      </c>
      <c r="E86" s="616" t="s">
        <v>157</v>
      </c>
      <c r="F86" s="617"/>
      <c r="G86" s="617"/>
      <c r="H86" s="617"/>
      <c r="I86" s="617"/>
      <c r="J86" s="312">
        <v>0</v>
      </c>
      <c r="K86" s="47">
        <v>0</v>
      </c>
      <c r="L86" s="126">
        <v>0</v>
      </c>
      <c r="M86" s="110">
        <v>0</v>
      </c>
      <c r="N86" s="306">
        <v>0</v>
      </c>
    </row>
    <row r="87" spans="1:14" s="1" customFormat="1" ht="24" customHeight="1">
      <c r="A87" s="350"/>
      <c r="B87" s="304"/>
      <c r="C87" s="304"/>
      <c r="D87" s="85">
        <v>721233</v>
      </c>
      <c r="E87" s="665" t="s">
        <v>158</v>
      </c>
      <c r="F87" s="665"/>
      <c r="G87" s="665"/>
      <c r="H87" s="665"/>
      <c r="I87" s="665"/>
      <c r="J87" s="312">
        <v>1935</v>
      </c>
      <c r="K87" s="47">
        <v>22000</v>
      </c>
      <c r="L87" s="126">
        <v>18536</v>
      </c>
      <c r="M87" s="110">
        <v>22000</v>
      </c>
      <c r="N87" s="306">
        <f>M87/K87*100</f>
        <v>100</v>
      </c>
    </row>
    <row r="88" spans="1:14" s="1" customFormat="1" ht="15" customHeight="1">
      <c r="A88" s="350"/>
      <c r="B88" s="304"/>
      <c r="C88" s="304"/>
      <c r="D88" s="85">
        <v>721461</v>
      </c>
      <c r="E88" s="666" t="s">
        <v>402</v>
      </c>
      <c r="F88" s="667"/>
      <c r="G88" s="667"/>
      <c r="H88" s="667"/>
      <c r="I88" s="668"/>
      <c r="J88" s="312">
        <v>0</v>
      </c>
      <c r="K88" s="47">
        <v>100000</v>
      </c>
      <c r="L88" s="126">
        <v>100000</v>
      </c>
      <c r="M88" s="110">
        <v>0</v>
      </c>
      <c r="N88" s="306">
        <v>0</v>
      </c>
    </row>
    <row r="89" spans="1:14" s="1" customFormat="1" ht="15" customHeight="1">
      <c r="A89" s="527"/>
      <c r="B89" s="528"/>
      <c r="C89" s="528"/>
      <c r="D89" s="529"/>
      <c r="E89" s="530"/>
      <c r="F89" s="530"/>
      <c r="G89" s="530"/>
      <c r="H89" s="530"/>
      <c r="I89" s="530"/>
      <c r="J89" s="531"/>
      <c r="K89" s="532"/>
      <c r="L89" s="275"/>
      <c r="M89" s="532"/>
      <c r="N89" s="533"/>
    </row>
    <row r="90" spans="1:14" s="534" customFormat="1" ht="15" customHeight="1">
      <c r="A90" s="708" t="s">
        <v>6</v>
      </c>
      <c r="B90" s="709"/>
      <c r="C90" s="709"/>
      <c r="D90" s="709"/>
      <c r="E90" s="709"/>
      <c r="F90" s="709"/>
      <c r="G90" s="709"/>
      <c r="H90" s="709"/>
      <c r="I90" s="709"/>
      <c r="J90" s="709"/>
      <c r="K90" s="709"/>
      <c r="L90" s="709"/>
      <c r="M90" s="709"/>
      <c r="N90" s="709"/>
    </row>
    <row r="91" spans="1:14" s="534" customFormat="1" ht="15" customHeight="1">
      <c r="A91" s="535"/>
      <c r="B91" s="536"/>
      <c r="C91" s="536"/>
      <c r="D91" s="536"/>
      <c r="E91" s="536"/>
      <c r="F91" s="536"/>
      <c r="G91" s="536"/>
      <c r="H91" s="536"/>
      <c r="I91" s="536"/>
      <c r="J91" s="536"/>
      <c r="K91" s="536"/>
      <c r="L91" s="536"/>
      <c r="M91" s="536"/>
      <c r="N91" s="536"/>
    </row>
    <row r="92" spans="1:14" ht="13.5" customHeight="1">
      <c r="A92" s="247" t="s">
        <v>5</v>
      </c>
      <c r="B92" s="247" t="s">
        <v>6</v>
      </c>
      <c r="C92" s="247" t="s">
        <v>7</v>
      </c>
      <c r="D92" s="247" t="s">
        <v>8</v>
      </c>
      <c r="E92" s="584" t="s">
        <v>9</v>
      </c>
      <c r="F92" s="584"/>
      <c r="G92" s="584"/>
      <c r="H92" s="584"/>
      <c r="I92" s="584"/>
      <c r="J92" s="271" t="s">
        <v>10</v>
      </c>
      <c r="K92" s="271" t="s">
        <v>11</v>
      </c>
      <c r="L92" s="271" t="s">
        <v>12</v>
      </c>
      <c r="M92" s="271" t="s">
        <v>13</v>
      </c>
      <c r="N92" s="247" t="s">
        <v>15</v>
      </c>
    </row>
    <row r="93" spans="1:14" s="1" customFormat="1" ht="30" customHeight="1">
      <c r="A93" s="323" t="s">
        <v>137</v>
      </c>
      <c r="B93" s="230"/>
      <c r="C93" s="248" t="s">
        <v>92</v>
      </c>
      <c r="D93" s="237"/>
      <c r="E93" s="610" t="s">
        <v>42</v>
      </c>
      <c r="F93" s="610"/>
      <c r="G93" s="610"/>
      <c r="H93" s="610"/>
      <c r="I93" s="610"/>
      <c r="J93" s="68">
        <f>SUM(J94:J118)</f>
        <v>1001499</v>
      </c>
      <c r="K93" s="68">
        <f>SUM(K94:K118)</f>
        <v>1224700</v>
      </c>
      <c r="L93" s="109">
        <f>SUM(L94:L118)</f>
        <v>1022943</v>
      </c>
      <c r="M93" s="109">
        <f>SUM(M94:M118)</f>
        <v>1027000</v>
      </c>
      <c r="N93" s="306">
        <f t="shared" si="0"/>
        <v>83.85727116844942</v>
      </c>
    </row>
    <row r="94" spans="1:14" s="1" customFormat="1" ht="15.75">
      <c r="A94" s="325"/>
      <c r="B94" s="239"/>
      <c r="C94" s="239"/>
      <c r="D94" s="320">
        <v>722131</v>
      </c>
      <c r="E94" s="578" t="s">
        <v>159</v>
      </c>
      <c r="F94" s="578"/>
      <c r="G94" s="578"/>
      <c r="H94" s="578"/>
      <c r="I94" s="578"/>
      <c r="J94" s="75">
        <v>72328</v>
      </c>
      <c r="K94" s="75">
        <v>60000</v>
      </c>
      <c r="L94" s="126">
        <v>52677</v>
      </c>
      <c r="M94" s="126">
        <v>60000</v>
      </c>
      <c r="N94" s="306">
        <f t="shared" si="0"/>
        <v>100</v>
      </c>
    </row>
    <row r="95" spans="1:14" s="1" customFormat="1" ht="15.75">
      <c r="A95" s="325"/>
      <c r="B95" s="239"/>
      <c r="C95" s="239"/>
      <c r="D95" s="320">
        <v>722322</v>
      </c>
      <c r="E95" s="578" t="s">
        <v>160</v>
      </c>
      <c r="F95" s="578"/>
      <c r="G95" s="578"/>
      <c r="H95" s="578"/>
      <c r="I95" s="578"/>
      <c r="J95" s="75">
        <v>86610</v>
      </c>
      <c r="K95" s="75">
        <v>91000</v>
      </c>
      <c r="L95" s="126">
        <v>90875</v>
      </c>
      <c r="M95" s="126">
        <v>91000</v>
      </c>
      <c r="N95" s="306">
        <f t="shared" si="0"/>
        <v>100</v>
      </c>
    </row>
    <row r="96" spans="1:14" s="1" customFormat="1" ht="15" customHeight="1">
      <c r="A96" s="325"/>
      <c r="B96" s="239"/>
      <c r="C96" s="239"/>
      <c r="D96" s="320">
        <v>722329</v>
      </c>
      <c r="E96" s="578" t="s">
        <v>161</v>
      </c>
      <c r="F96" s="578"/>
      <c r="G96" s="578"/>
      <c r="H96" s="578"/>
      <c r="I96" s="578"/>
      <c r="J96" s="75">
        <v>77255</v>
      </c>
      <c r="K96" s="75">
        <v>99000</v>
      </c>
      <c r="L96" s="126">
        <v>86745</v>
      </c>
      <c r="M96" s="126">
        <v>99000</v>
      </c>
      <c r="N96" s="306">
        <f t="shared" si="0"/>
        <v>100</v>
      </c>
    </row>
    <row r="97" spans="1:14" ht="15.75">
      <c r="A97" s="325"/>
      <c r="B97" s="240"/>
      <c r="C97" s="240"/>
      <c r="D97" s="320">
        <v>722431</v>
      </c>
      <c r="E97" s="578" t="s">
        <v>162</v>
      </c>
      <c r="F97" s="578"/>
      <c r="G97" s="578"/>
      <c r="H97" s="578"/>
      <c r="I97" s="578"/>
      <c r="J97" s="75">
        <v>0</v>
      </c>
      <c r="K97" s="75">
        <v>0</v>
      </c>
      <c r="L97" s="126">
        <v>0</v>
      </c>
      <c r="M97" s="109">
        <v>0</v>
      </c>
      <c r="N97" s="306">
        <v>0</v>
      </c>
    </row>
    <row r="98" spans="1:14" s="1" customFormat="1" ht="15.75">
      <c r="A98" s="325"/>
      <c r="B98" s="241"/>
      <c r="C98" s="241"/>
      <c r="D98" s="320">
        <v>722432</v>
      </c>
      <c r="E98" s="578" t="s">
        <v>163</v>
      </c>
      <c r="F98" s="578"/>
      <c r="G98" s="578"/>
      <c r="H98" s="578"/>
      <c r="I98" s="578"/>
      <c r="J98" s="75">
        <v>4397</v>
      </c>
      <c r="K98" s="75">
        <v>10000</v>
      </c>
      <c r="L98" s="126">
        <v>8791</v>
      </c>
      <c r="M98" s="126">
        <v>10000</v>
      </c>
      <c r="N98" s="306">
        <f t="shared" si="0"/>
        <v>100</v>
      </c>
    </row>
    <row r="99" spans="1:14" ht="15.75">
      <c r="A99" s="325"/>
      <c r="B99" s="241"/>
      <c r="C99" s="241"/>
      <c r="D99" s="320">
        <v>722434</v>
      </c>
      <c r="E99" s="563" t="s">
        <v>164</v>
      </c>
      <c r="F99" s="564"/>
      <c r="G99" s="564"/>
      <c r="H99" s="564"/>
      <c r="I99" s="565"/>
      <c r="J99" s="75">
        <v>127083</v>
      </c>
      <c r="K99" s="75">
        <v>200000</v>
      </c>
      <c r="L99" s="126">
        <v>173596</v>
      </c>
      <c r="M99" s="126">
        <v>269000</v>
      </c>
      <c r="N99" s="306">
        <f t="shared" si="0"/>
        <v>134.5</v>
      </c>
    </row>
    <row r="100" spans="1:14" ht="15.75">
      <c r="A100" s="325"/>
      <c r="B100" s="241"/>
      <c r="C100" s="241"/>
      <c r="D100" s="320">
        <v>722435</v>
      </c>
      <c r="E100" s="563" t="s">
        <v>165</v>
      </c>
      <c r="F100" s="564"/>
      <c r="G100" s="564"/>
      <c r="H100" s="564"/>
      <c r="I100" s="565"/>
      <c r="J100" s="75">
        <v>4123</v>
      </c>
      <c r="K100" s="75">
        <v>19000</v>
      </c>
      <c r="L100" s="126">
        <v>16053</v>
      </c>
      <c r="M100" s="126">
        <v>20000</v>
      </c>
      <c r="N100" s="306">
        <f t="shared" si="0"/>
        <v>105.26315789473684</v>
      </c>
    </row>
    <row r="101" spans="1:15" ht="15.75">
      <c r="A101" s="323"/>
      <c r="B101" s="241"/>
      <c r="C101" s="241"/>
      <c r="D101" s="320">
        <v>722515</v>
      </c>
      <c r="E101" s="578" t="s">
        <v>37</v>
      </c>
      <c r="F101" s="578"/>
      <c r="G101" s="578"/>
      <c r="H101" s="578"/>
      <c r="I101" s="578"/>
      <c r="J101" s="75">
        <v>4562</v>
      </c>
      <c r="K101" s="75">
        <v>5000</v>
      </c>
      <c r="L101" s="126">
        <v>4363</v>
      </c>
      <c r="M101" s="126">
        <v>5000</v>
      </c>
      <c r="N101" s="306">
        <f t="shared" si="0"/>
        <v>100</v>
      </c>
      <c r="O101" s="10"/>
    </row>
    <row r="102" spans="1:14" ht="15.75">
      <c r="A102" s="323"/>
      <c r="B102" s="241"/>
      <c r="C102" s="241"/>
      <c r="D102" s="320">
        <v>722516</v>
      </c>
      <c r="E102" s="578" t="s">
        <v>318</v>
      </c>
      <c r="F102" s="578"/>
      <c r="G102" s="578"/>
      <c r="H102" s="578"/>
      <c r="I102" s="578"/>
      <c r="J102" s="75">
        <v>14009</v>
      </c>
      <c r="K102" s="75">
        <v>18000</v>
      </c>
      <c r="L102" s="126">
        <v>15056</v>
      </c>
      <c r="M102" s="126">
        <v>18000</v>
      </c>
      <c r="N102" s="306">
        <f t="shared" si="0"/>
        <v>100</v>
      </c>
    </row>
    <row r="103" spans="1:14" ht="15.75">
      <c r="A103" s="368"/>
      <c r="B103" s="370"/>
      <c r="C103" s="370"/>
      <c r="D103" s="424">
        <v>722531</v>
      </c>
      <c r="E103" s="619" t="s">
        <v>82</v>
      </c>
      <c r="F103" s="619"/>
      <c r="G103" s="619"/>
      <c r="H103" s="619"/>
      <c r="I103" s="619"/>
      <c r="J103" s="135">
        <v>8527</v>
      </c>
      <c r="K103" s="135">
        <v>9600</v>
      </c>
      <c r="L103" s="371">
        <v>8003</v>
      </c>
      <c r="M103" s="371">
        <v>10000</v>
      </c>
      <c r="N103" s="250">
        <f t="shared" si="0"/>
        <v>104.16666666666667</v>
      </c>
    </row>
    <row r="104" spans="1:14" ht="15.75">
      <c r="A104" s="325"/>
      <c r="B104" s="241"/>
      <c r="C104" s="241"/>
      <c r="D104" s="320">
        <v>722532</v>
      </c>
      <c r="E104" s="578" t="s">
        <v>83</v>
      </c>
      <c r="F104" s="578"/>
      <c r="G104" s="578"/>
      <c r="H104" s="578"/>
      <c r="I104" s="578"/>
      <c r="J104" s="75">
        <v>32669</v>
      </c>
      <c r="K104" s="75">
        <v>34000</v>
      </c>
      <c r="L104" s="126">
        <v>28047</v>
      </c>
      <c r="M104" s="126">
        <v>34000</v>
      </c>
      <c r="N104" s="306">
        <f t="shared" si="0"/>
        <v>100</v>
      </c>
    </row>
    <row r="105" spans="1:14" ht="15.75">
      <c r="A105" s="325"/>
      <c r="B105" s="241"/>
      <c r="C105" s="241"/>
      <c r="D105" s="320">
        <v>722538</v>
      </c>
      <c r="E105" s="578" t="s">
        <v>123</v>
      </c>
      <c r="F105" s="578"/>
      <c r="G105" s="578"/>
      <c r="H105" s="578"/>
      <c r="I105" s="578"/>
      <c r="J105" s="75">
        <v>40734</v>
      </c>
      <c r="K105" s="75">
        <v>0</v>
      </c>
      <c r="L105" s="126">
        <v>0</v>
      </c>
      <c r="M105" s="126">
        <v>0</v>
      </c>
      <c r="N105" s="306">
        <v>0</v>
      </c>
    </row>
    <row r="106" spans="1:14" ht="15.75">
      <c r="A106" s="325"/>
      <c r="B106" s="241"/>
      <c r="C106" s="241"/>
      <c r="D106" s="320">
        <v>722546</v>
      </c>
      <c r="E106" s="578" t="s">
        <v>166</v>
      </c>
      <c r="F106" s="578"/>
      <c r="G106" s="578"/>
      <c r="H106" s="578"/>
      <c r="I106" s="578"/>
      <c r="J106" s="405">
        <v>191293</v>
      </c>
      <c r="K106" s="75">
        <v>0</v>
      </c>
      <c r="L106" s="126">
        <v>0</v>
      </c>
      <c r="M106" s="126">
        <v>0</v>
      </c>
      <c r="N106" s="306">
        <v>0</v>
      </c>
    </row>
    <row r="107" spans="1:14" ht="15.75">
      <c r="A107" s="325"/>
      <c r="B107" s="241"/>
      <c r="C107" s="241"/>
      <c r="D107" s="320">
        <v>722546</v>
      </c>
      <c r="E107" s="578" t="s">
        <v>167</v>
      </c>
      <c r="F107" s="578"/>
      <c r="G107" s="578"/>
      <c r="H107" s="578"/>
      <c r="I107" s="578"/>
      <c r="J107" s="405">
        <v>0</v>
      </c>
      <c r="K107" s="75">
        <v>268000</v>
      </c>
      <c r="L107" s="126">
        <v>172164</v>
      </c>
      <c r="M107" s="126">
        <v>0</v>
      </c>
      <c r="N107" s="306">
        <f t="shared" si="0"/>
        <v>0</v>
      </c>
    </row>
    <row r="108" spans="1:14" s="6" customFormat="1" ht="15.75">
      <c r="A108" s="325"/>
      <c r="B108" s="241"/>
      <c r="C108" s="241"/>
      <c r="D108" s="320">
        <v>722546</v>
      </c>
      <c r="E108" s="578" t="s">
        <v>168</v>
      </c>
      <c r="F108" s="578"/>
      <c r="G108" s="578"/>
      <c r="H108" s="578"/>
      <c r="I108" s="578"/>
      <c r="J108" s="405">
        <v>310129</v>
      </c>
      <c r="K108" s="75">
        <v>385000</v>
      </c>
      <c r="L108" s="126">
        <v>345000</v>
      </c>
      <c r="M108" s="126">
        <v>365000</v>
      </c>
      <c r="N108" s="306">
        <f t="shared" si="0"/>
        <v>94.8051948051948</v>
      </c>
    </row>
    <row r="109" spans="1:14" s="1" customFormat="1" ht="30" customHeight="1">
      <c r="A109" s="325"/>
      <c r="B109" s="243"/>
      <c r="C109" s="243"/>
      <c r="D109" s="320">
        <v>722581</v>
      </c>
      <c r="E109" s="611" t="s">
        <v>169</v>
      </c>
      <c r="F109" s="611"/>
      <c r="G109" s="611"/>
      <c r="H109" s="611"/>
      <c r="I109" s="611"/>
      <c r="J109" s="131">
        <v>18827</v>
      </c>
      <c r="K109" s="131">
        <v>19500</v>
      </c>
      <c r="L109" s="126">
        <v>16365</v>
      </c>
      <c r="M109" s="127">
        <v>20000</v>
      </c>
      <c r="N109" s="306">
        <f>M109/K109*100</f>
        <v>102.56410256410255</v>
      </c>
    </row>
    <row r="110" spans="1:14" ht="28.5" customHeight="1">
      <c r="A110" s="325"/>
      <c r="B110" s="243"/>
      <c r="C110" s="243"/>
      <c r="D110" s="320">
        <v>722582</v>
      </c>
      <c r="E110" s="611" t="s">
        <v>357</v>
      </c>
      <c r="F110" s="611"/>
      <c r="G110" s="611"/>
      <c r="H110" s="611"/>
      <c r="I110" s="611"/>
      <c r="J110" s="131">
        <v>767</v>
      </c>
      <c r="K110" s="131">
        <v>1200</v>
      </c>
      <c r="L110" s="126">
        <v>1027</v>
      </c>
      <c r="M110" s="127">
        <v>1000</v>
      </c>
      <c r="N110" s="306">
        <f>M110/K110*100</f>
        <v>83.33333333333334</v>
      </c>
    </row>
    <row r="111" spans="1:14" ht="30" customHeight="1">
      <c r="A111" s="325"/>
      <c r="B111" s="243"/>
      <c r="C111" s="243"/>
      <c r="D111" s="320">
        <v>722583</v>
      </c>
      <c r="E111" s="611" t="s">
        <v>171</v>
      </c>
      <c r="F111" s="612"/>
      <c r="G111" s="612"/>
      <c r="H111" s="612"/>
      <c r="I111" s="612"/>
      <c r="J111" s="131">
        <v>167</v>
      </c>
      <c r="K111" s="131">
        <v>1200</v>
      </c>
      <c r="L111" s="126">
        <v>144</v>
      </c>
      <c r="M111" s="127">
        <v>500</v>
      </c>
      <c r="N111" s="306">
        <f>M111/K111*100</f>
        <v>41.66666666666667</v>
      </c>
    </row>
    <row r="112" spans="1:14" ht="28.5" customHeight="1">
      <c r="A112" s="325"/>
      <c r="B112" s="243"/>
      <c r="C112" s="243"/>
      <c r="D112" s="320">
        <v>722584</v>
      </c>
      <c r="E112" s="611" t="s">
        <v>311</v>
      </c>
      <c r="F112" s="611"/>
      <c r="G112" s="611"/>
      <c r="H112" s="611"/>
      <c r="I112" s="611"/>
      <c r="J112" s="131">
        <v>183</v>
      </c>
      <c r="K112" s="131">
        <v>200</v>
      </c>
      <c r="L112" s="126">
        <v>107</v>
      </c>
      <c r="M112" s="127">
        <v>500</v>
      </c>
      <c r="N112" s="306">
        <f>M112/K112*100</f>
        <v>250</v>
      </c>
    </row>
    <row r="113" spans="1:14" ht="15.75">
      <c r="A113" s="325"/>
      <c r="B113" s="243"/>
      <c r="C113" s="243"/>
      <c r="D113" s="320">
        <v>722613</v>
      </c>
      <c r="E113" s="611" t="s">
        <v>118</v>
      </c>
      <c r="F113" s="611"/>
      <c r="G113" s="611"/>
      <c r="H113" s="611"/>
      <c r="I113" s="611"/>
      <c r="J113" s="131">
        <v>0</v>
      </c>
      <c r="K113" s="131">
        <v>0</v>
      </c>
      <c r="L113" s="126">
        <v>0</v>
      </c>
      <c r="M113" s="127">
        <v>0</v>
      </c>
      <c r="N113" s="306">
        <v>0</v>
      </c>
    </row>
    <row r="114" spans="1:14" ht="15.75">
      <c r="A114" s="325"/>
      <c r="B114" s="243"/>
      <c r="C114" s="243"/>
      <c r="D114" s="320">
        <v>722631</v>
      </c>
      <c r="E114" s="611" t="s">
        <v>172</v>
      </c>
      <c r="F114" s="612"/>
      <c r="G114" s="612"/>
      <c r="H114" s="612"/>
      <c r="I114" s="612"/>
      <c r="J114" s="131">
        <v>7836</v>
      </c>
      <c r="K114" s="131">
        <v>4000</v>
      </c>
      <c r="L114" s="126">
        <v>3930</v>
      </c>
      <c r="M114" s="127">
        <v>4000</v>
      </c>
      <c r="N114" s="306">
        <f>M114/K114*100</f>
        <v>100</v>
      </c>
    </row>
    <row r="115" spans="1:14" ht="15.75">
      <c r="A115" s="325"/>
      <c r="B115" s="243"/>
      <c r="C115" s="243"/>
      <c r="D115" s="320">
        <v>722732</v>
      </c>
      <c r="E115" s="611" t="s">
        <v>173</v>
      </c>
      <c r="F115" s="612"/>
      <c r="G115" s="612"/>
      <c r="H115" s="612"/>
      <c r="I115" s="612"/>
      <c r="J115" s="131">
        <v>0</v>
      </c>
      <c r="K115" s="131">
        <v>0</v>
      </c>
      <c r="L115" s="126">
        <v>0</v>
      </c>
      <c r="M115" s="127">
        <v>0</v>
      </c>
      <c r="N115" s="306">
        <v>0</v>
      </c>
    </row>
    <row r="116" spans="1:15" ht="15.75">
      <c r="A116" s="367"/>
      <c r="B116" s="241"/>
      <c r="C116" s="241"/>
      <c r="D116" s="320">
        <v>722599</v>
      </c>
      <c r="E116" s="578" t="s">
        <v>323</v>
      </c>
      <c r="F116" s="578"/>
      <c r="G116" s="578"/>
      <c r="H116" s="578"/>
      <c r="I116" s="578"/>
      <c r="J116" s="75">
        <v>0</v>
      </c>
      <c r="K116" s="75">
        <v>0</v>
      </c>
      <c r="L116" s="126">
        <v>0</v>
      </c>
      <c r="M116" s="126">
        <v>20000</v>
      </c>
      <c r="N116" s="306">
        <v>0</v>
      </c>
      <c r="O116" s="369"/>
    </row>
    <row r="117" spans="1:14" ht="15.75">
      <c r="A117" s="325"/>
      <c r="B117" s="241"/>
      <c r="C117" s="241"/>
      <c r="D117" s="320">
        <v>722631</v>
      </c>
      <c r="E117" s="578" t="s">
        <v>118</v>
      </c>
      <c r="F117" s="578"/>
      <c r="G117" s="578"/>
      <c r="H117" s="578"/>
      <c r="I117" s="578"/>
      <c r="J117" s="75">
        <v>0</v>
      </c>
      <c r="K117" s="75">
        <v>0</v>
      </c>
      <c r="L117" s="126">
        <v>0</v>
      </c>
      <c r="M117" s="126">
        <v>0</v>
      </c>
      <c r="N117" s="306">
        <v>0</v>
      </c>
    </row>
    <row r="118" spans="1:14" ht="15.75">
      <c r="A118" s="325"/>
      <c r="B118" s="241"/>
      <c r="C118" s="241"/>
      <c r="D118" s="320">
        <v>722791</v>
      </c>
      <c r="E118" s="578" t="s">
        <v>319</v>
      </c>
      <c r="F118" s="578"/>
      <c r="G118" s="578"/>
      <c r="H118" s="578"/>
      <c r="I118" s="578"/>
      <c r="J118" s="75">
        <v>0</v>
      </c>
      <c r="K118" s="75">
        <v>0</v>
      </c>
      <c r="L118" s="126">
        <v>0</v>
      </c>
      <c r="M118" s="126">
        <v>0</v>
      </c>
      <c r="N118" s="306">
        <v>0</v>
      </c>
    </row>
    <row r="119" spans="1:14" s="338" customFormat="1" ht="15.75">
      <c r="A119" s="537"/>
      <c r="B119" s="273"/>
      <c r="C119" s="273"/>
      <c r="D119" s="494"/>
      <c r="E119" s="538"/>
      <c r="F119" s="538"/>
      <c r="G119" s="538"/>
      <c r="H119" s="538"/>
      <c r="I119" s="538"/>
      <c r="J119" s="275"/>
      <c r="K119" s="275"/>
      <c r="L119" s="275"/>
      <c r="M119" s="275"/>
      <c r="N119" s="533"/>
    </row>
    <row r="120" spans="1:15" s="276" customFormat="1" ht="14.25">
      <c r="A120" s="690" t="s">
        <v>7</v>
      </c>
      <c r="B120" s="691"/>
      <c r="C120" s="691"/>
      <c r="D120" s="691"/>
      <c r="E120" s="691"/>
      <c r="F120" s="691"/>
      <c r="G120" s="691"/>
      <c r="H120" s="691"/>
      <c r="I120" s="691"/>
      <c r="J120" s="691"/>
      <c r="K120" s="691"/>
      <c r="L120" s="691"/>
      <c r="M120" s="691"/>
      <c r="N120" s="691"/>
      <c r="O120" s="393"/>
    </row>
    <row r="121" spans="1:15" s="276" customFormat="1" ht="14.25">
      <c r="A121" s="518"/>
      <c r="B121" s="519"/>
      <c r="C121" s="519"/>
      <c r="D121" s="519"/>
      <c r="E121" s="519"/>
      <c r="F121" s="519"/>
      <c r="G121" s="519"/>
      <c r="H121" s="519"/>
      <c r="I121" s="519"/>
      <c r="J121" s="519"/>
      <c r="K121" s="519"/>
      <c r="L121" s="519"/>
      <c r="M121" s="519"/>
      <c r="N121" s="519"/>
      <c r="O121" s="393"/>
    </row>
    <row r="122" spans="1:14" ht="13.5" customHeight="1">
      <c r="A122" s="247" t="s">
        <v>5</v>
      </c>
      <c r="B122" s="247" t="s">
        <v>6</v>
      </c>
      <c r="C122" s="247" t="s">
        <v>7</v>
      </c>
      <c r="D122" s="247" t="s">
        <v>8</v>
      </c>
      <c r="E122" s="584" t="s">
        <v>9</v>
      </c>
      <c r="F122" s="584"/>
      <c r="G122" s="584"/>
      <c r="H122" s="584"/>
      <c r="I122" s="584"/>
      <c r="J122" s="271" t="s">
        <v>10</v>
      </c>
      <c r="K122" s="271" t="s">
        <v>11</v>
      </c>
      <c r="L122" s="271" t="s">
        <v>12</v>
      </c>
      <c r="M122" s="271" t="s">
        <v>13</v>
      </c>
      <c r="N122" s="247" t="s">
        <v>15</v>
      </c>
    </row>
    <row r="123" spans="1:14" ht="15.75">
      <c r="A123" s="325">
        <v>10</v>
      </c>
      <c r="B123" s="237"/>
      <c r="C123" s="237">
        <v>723000</v>
      </c>
      <c r="D123" s="89"/>
      <c r="E123" s="600" t="s">
        <v>109</v>
      </c>
      <c r="F123" s="600"/>
      <c r="G123" s="600"/>
      <c r="H123" s="600"/>
      <c r="I123" s="600"/>
      <c r="J123" s="68">
        <f>J124</f>
        <v>21503</v>
      </c>
      <c r="K123" s="68">
        <f>K124</f>
        <v>6000</v>
      </c>
      <c r="L123" s="109">
        <f>L124</f>
        <v>5063</v>
      </c>
      <c r="M123" s="109">
        <f>M124</f>
        <v>6000</v>
      </c>
      <c r="N123" s="306">
        <f>M123/K123*100</f>
        <v>100</v>
      </c>
    </row>
    <row r="124" spans="1:14" ht="15.75">
      <c r="A124" s="325"/>
      <c r="B124" s="241"/>
      <c r="C124" s="241"/>
      <c r="D124" s="87">
        <v>723100</v>
      </c>
      <c r="E124" s="649" t="s">
        <v>119</v>
      </c>
      <c r="F124" s="649"/>
      <c r="G124" s="649"/>
      <c r="H124" s="649"/>
      <c r="I124" s="649"/>
      <c r="J124" s="75">
        <f>J125+J126+J127</f>
        <v>21503</v>
      </c>
      <c r="K124" s="75">
        <f>K125+K126+K127</f>
        <v>6000</v>
      </c>
      <c r="L124" s="126">
        <f>L125+L126+L127</f>
        <v>5063</v>
      </c>
      <c r="M124" s="126">
        <f>M125+M126+M127</f>
        <v>6000</v>
      </c>
      <c r="N124" s="306">
        <f>M124/K124*100</f>
        <v>100</v>
      </c>
    </row>
    <row r="125" spans="1:14" s="369" customFormat="1" ht="12.75">
      <c r="A125" s="425"/>
      <c r="B125" s="426"/>
      <c r="C125" s="426"/>
      <c r="D125" s="320">
        <v>723131</v>
      </c>
      <c r="E125" s="578" t="s">
        <v>320</v>
      </c>
      <c r="F125" s="578"/>
      <c r="G125" s="578"/>
      <c r="H125" s="578"/>
      <c r="I125" s="578"/>
      <c r="J125" s="75">
        <v>0</v>
      </c>
      <c r="K125" s="75">
        <v>0</v>
      </c>
      <c r="L125" s="126">
        <v>0</v>
      </c>
      <c r="M125" s="126">
        <v>0</v>
      </c>
      <c r="N125" s="306">
        <v>0</v>
      </c>
    </row>
    <row r="126" spans="1:14" s="369" customFormat="1" ht="12.75">
      <c r="A126" s="425"/>
      <c r="B126" s="426"/>
      <c r="C126" s="426"/>
      <c r="D126" s="320">
        <v>723133</v>
      </c>
      <c r="E126" s="578" t="s">
        <v>321</v>
      </c>
      <c r="F126" s="578"/>
      <c r="G126" s="578"/>
      <c r="H126" s="578"/>
      <c r="I126" s="578"/>
      <c r="J126" s="75">
        <v>120</v>
      </c>
      <c r="K126" s="75">
        <v>0</v>
      </c>
      <c r="L126" s="126">
        <v>0</v>
      </c>
      <c r="M126" s="126">
        <v>0</v>
      </c>
      <c r="N126" s="306">
        <v>0</v>
      </c>
    </row>
    <row r="127" spans="1:14" s="369" customFormat="1" ht="12.75">
      <c r="A127" s="425"/>
      <c r="B127" s="426"/>
      <c r="C127" s="426"/>
      <c r="D127" s="320">
        <v>723139</v>
      </c>
      <c r="E127" s="578" t="s">
        <v>322</v>
      </c>
      <c r="F127" s="578"/>
      <c r="G127" s="578"/>
      <c r="H127" s="578"/>
      <c r="I127" s="578"/>
      <c r="J127" s="75">
        <v>21383</v>
      </c>
      <c r="K127" s="75">
        <v>6000</v>
      </c>
      <c r="L127" s="126">
        <v>5063</v>
      </c>
      <c r="M127" s="126">
        <v>6000</v>
      </c>
      <c r="N127" s="306">
        <f>M127/K127*100</f>
        <v>100</v>
      </c>
    </row>
    <row r="128" spans="1:14" ht="15.75">
      <c r="A128" s="325"/>
      <c r="B128" s="269"/>
      <c r="C128" s="269"/>
      <c r="D128" s="87" t="s">
        <v>28</v>
      </c>
      <c r="E128" s="600" t="s">
        <v>124</v>
      </c>
      <c r="F128" s="600"/>
      <c r="G128" s="600"/>
      <c r="H128" s="600"/>
      <c r="I128" s="600"/>
      <c r="J128" s="68">
        <f>SUM(J81+J93+J123)</f>
        <v>1073743</v>
      </c>
      <c r="K128" s="68">
        <f>SUM(K81+K93+K123)</f>
        <v>1413700</v>
      </c>
      <c r="L128" s="109">
        <f>L81+L93+L123</f>
        <v>1198980</v>
      </c>
      <c r="M128" s="109">
        <f>M123+M93+M81</f>
        <v>1112000</v>
      </c>
      <c r="N128" s="306">
        <f>M128/K128*100</f>
        <v>78.65883850887741</v>
      </c>
    </row>
    <row r="129" spans="1:14" ht="15.75">
      <c r="A129" s="325"/>
      <c r="B129" s="269"/>
      <c r="C129" s="269"/>
      <c r="D129" s="87"/>
      <c r="E129" s="600" t="s">
        <v>51</v>
      </c>
      <c r="F129" s="600"/>
      <c r="G129" s="600"/>
      <c r="H129" s="600"/>
      <c r="I129" s="600"/>
      <c r="J129" s="68">
        <f>SUM(J78+J128)</f>
        <v>2532016</v>
      </c>
      <c r="K129" s="68">
        <f>SUM(K78+K128)</f>
        <v>2821800</v>
      </c>
      <c r="L129" s="109">
        <f>L128+L78</f>
        <v>2383167</v>
      </c>
      <c r="M129" s="109">
        <f>SUM(M78+M128)</f>
        <v>2570000</v>
      </c>
      <c r="N129" s="306">
        <f>M129/K129*100</f>
        <v>91.07661776171238</v>
      </c>
    </row>
    <row r="130" spans="1:14" ht="15.75">
      <c r="A130" s="325" t="s">
        <v>181</v>
      </c>
      <c r="B130" s="237">
        <v>730000</v>
      </c>
      <c r="C130" s="237"/>
      <c r="D130" s="89"/>
      <c r="E130" s="600" t="s">
        <v>75</v>
      </c>
      <c r="F130" s="600"/>
      <c r="G130" s="600"/>
      <c r="H130" s="600"/>
      <c r="I130" s="600"/>
      <c r="J130" s="68">
        <f>J131+J133</f>
        <v>0</v>
      </c>
      <c r="K130" s="68">
        <f>K131+K133</f>
        <v>0</v>
      </c>
      <c r="L130" s="109">
        <f>L131+L133</f>
        <v>0</v>
      </c>
      <c r="M130" s="109">
        <f>M131+M133</f>
        <v>0</v>
      </c>
      <c r="N130" s="306">
        <v>0</v>
      </c>
    </row>
    <row r="131" spans="1:14" ht="15.75">
      <c r="A131" s="325">
        <v>11</v>
      </c>
      <c r="B131" s="237"/>
      <c r="C131" s="237">
        <v>731100</v>
      </c>
      <c r="D131" s="89"/>
      <c r="E131" s="600" t="s">
        <v>39</v>
      </c>
      <c r="F131" s="600"/>
      <c r="G131" s="600"/>
      <c r="H131" s="600"/>
      <c r="I131" s="600"/>
      <c r="J131" s="68">
        <f>J132</f>
        <v>0</v>
      </c>
      <c r="K131" s="68">
        <f>K132</f>
        <v>0</v>
      </c>
      <c r="L131" s="109">
        <f>L132</f>
        <v>0</v>
      </c>
      <c r="M131" s="109">
        <f>M132</f>
        <v>0</v>
      </c>
      <c r="N131" s="306">
        <v>0</v>
      </c>
    </row>
    <row r="132" spans="1:14" s="369" customFormat="1" ht="12.75">
      <c r="A132" s="418"/>
      <c r="B132" s="426"/>
      <c r="C132" s="426"/>
      <c r="D132" s="320">
        <v>731111</v>
      </c>
      <c r="E132" s="578" t="s">
        <v>39</v>
      </c>
      <c r="F132" s="578"/>
      <c r="G132" s="578"/>
      <c r="H132" s="578"/>
      <c r="I132" s="578"/>
      <c r="J132" s="75">
        <v>0</v>
      </c>
      <c r="K132" s="75">
        <v>0</v>
      </c>
      <c r="L132" s="126">
        <v>0</v>
      </c>
      <c r="M132" s="126">
        <v>0</v>
      </c>
      <c r="N132" s="306">
        <v>0</v>
      </c>
    </row>
    <row r="133" spans="1:14" ht="15.75">
      <c r="A133" s="325">
        <v>12</v>
      </c>
      <c r="B133" s="237"/>
      <c r="C133" s="237">
        <v>732100</v>
      </c>
      <c r="D133" s="89"/>
      <c r="E133" s="600" t="s">
        <v>81</v>
      </c>
      <c r="F133" s="600"/>
      <c r="G133" s="600"/>
      <c r="H133" s="600"/>
      <c r="I133" s="600"/>
      <c r="J133" s="68"/>
      <c r="K133" s="68"/>
      <c r="L133" s="109"/>
      <c r="M133" s="109"/>
      <c r="N133" s="306"/>
    </row>
    <row r="134" spans="1:14" s="266" customFormat="1" ht="12.75">
      <c r="A134" s="418"/>
      <c r="B134" s="86"/>
      <c r="C134" s="86"/>
      <c r="D134" s="320">
        <v>732111</v>
      </c>
      <c r="E134" s="578" t="s">
        <v>110</v>
      </c>
      <c r="F134" s="578"/>
      <c r="G134" s="578"/>
      <c r="H134" s="578"/>
      <c r="I134" s="578"/>
      <c r="J134" s="75">
        <v>3000</v>
      </c>
      <c r="K134" s="75">
        <v>0</v>
      </c>
      <c r="L134" s="126">
        <v>0</v>
      </c>
      <c r="M134" s="126">
        <v>0</v>
      </c>
      <c r="N134" s="306">
        <v>0</v>
      </c>
    </row>
    <row r="135" spans="1:14" s="266" customFormat="1" ht="12.75">
      <c r="A135" s="427"/>
      <c r="B135" s="426"/>
      <c r="C135" s="426"/>
      <c r="D135" s="320">
        <v>732112</v>
      </c>
      <c r="E135" s="578" t="s">
        <v>30</v>
      </c>
      <c r="F135" s="578"/>
      <c r="G135" s="578"/>
      <c r="H135" s="578"/>
      <c r="I135" s="578"/>
      <c r="J135" s="75">
        <v>308600</v>
      </c>
      <c r="K135" s="75">
        <v>1100000</v>
      </c>
      <c r="L135" s="126">
        <v>30000</v>
      </c>
      <c r="M135" s="126">
        <v>450000</v>
      </c>
      <c r="N135" s="306">
        <f>M135/K135*100</f>
        <v>40.909090909090914</v>
      </c>
    </row>
    <row r="136" spans="1:14" s="266" customFormat="1" ht="12.75">
      <c r="A136" s="427"/>
      <c r="B136" s="426"/>
      <c r="C136" s="426"/>
      <c r="D136" s="320">
        <v>732114</v>
      </c>
      <c r="E136" s="578" t="s">
        <v>31</v>
      </c>
      <c r="F136" s="578"/>
      <c r="G136" s="578"/>
      <c r="H136" s="578"/>
      <c r="I136" s="578"/>
      <c r="J136" s="75">
        <v>849680</v>
      </c>
      <c r="K136" s="75">
        <v>550000</v>
      </c>
      <c r="L136" s="126">
        <v>419937</v>
      </c>
      <c r="M136" s="126">
        <v>957000</v>
      </c>
      <c r="N136" s="306">
        <f>M136/K136*100</f>
        <v>174</v>
      </c>
    </row>
    <row r="137" spans="1:14" s="266" customFormat="1" ht="12.75">
      <c r="A137" s="427"/>
      <c r="B137" s="426"/>
      <c r="C137" s="426"/>
      <c r="D137" s="320">
        <v>732116</v>
      </c>
      <c r="E137" s="578" t="s">
        <v>50</v>
      </c>
      <c r="F137" s="578"/>
      <c r="G137" s="578"/>
      <c r="H137" s="578"/>
      <c r="I137" s="578"/>
      <c r="J137" s="75">
        <v>20000</v>
      </c>
      <c r="K137" s="75">
        <v>0</v>
      </c>
      <c r="L137" s="126">
        <v>0</v>
      </c>
      <c r="M137" s="126">
        <v>0</v>
      </c>
      <c r="N137" s="306">
        <v>0</v>
      </c>
    </row>
    <row r="138" spans="1:14" s="6" customFormat="1" ht="15.75">
      <c r="A138" s="330"/>
      <c r="B138" s="269"/>
      <c r="C138" s="269"/>
      <c r="D138" s="87" t="s">
        <v>103</v>
      </c>
      <c r="E138" s="600" t="s">
        <v>102</v>
      </c>
      <c r="F138" s="600"/>
      <c r="G138" s="600"/>
      <c r="H138" s="600"/>
      <c r="I138" s="600"/>
      <c r="J138" s="68">
        <f>J134+J135+J136+J137</f>
        <v>1181280</v>
      </c>
      <c r="K138" s="68">
        <f>K134+K135+K136+K137</f>
        <v>1650000</v>
      </c>
      <c r="L138" s="109">
        <f>L134+L135+L136+L137</f>
        <v>449937</v>
      </c>
      <c r="M138" s="109">
        <f>M134+M135+M136+M137</f>
        <v>1407000</v>
      </c>
      <c r="N138" s="306">
        <f>M138/K138*100</f>
        <v>85.27272727272728</v>
      </c>
    </row>
    <row r="139" spans="1:14" s="6" customFormat="1" ht="15.75">
      <c r="A139" s="330">
        <v>13</v>
      </c>
      <c r="B139" s="237"/>
      <c r="C139" s="237">
        <v>733000</v>
      </c>
      <c r="D139" s="87"/>
      <c r="E139" s="591" t="s">
        <v>324</v>
      </c>
      <c r="F139" s="592"/>
      <c r="G139" s="592"/>
      <c r="H139" s="592"/>
      <c r="I139" s="593"/>
      <c r="J139" s="68">
        <f>J140</f>
        <v>0</v>
      </c>
      <c r="K139" s="68">
        <f>K140</f>
        <v>219000</v>
      </c>
      <c r="L139" s="109">
        <f>L140</f>
        <v>219057</v>
      </c>
      <c r="M139" s="109">
        <f>M140</f>
        <v>0</v>
      </c>
      <c r="N139" s="306">
        <v>0</v>
      </c>
    </row>
    <row r="140" spans="1:14" s="266" customFormat="1" ht="12.75">
      <c r="A140" s="427"/>
      <c r="B140" s="426"/>
      <c r="C140" s="426"/>
      <c r="D140" s="320">
        <v>733116</v>
      </c>
      <c r="E140" s="578" t="s">
        <v>325</v>
      </c>
      <c r="F140" s="578"/>
      <c r="G140" s="578"/>
      <c r="H140" s="578"/>
      <c r="I140" s="578"/>
      <c r="J140" s="75">
        <v>0</v>
      </c>
      <c r="K140" s="75">
        <v>219000</v>
      </c>
      <c r="L140" s="126">
        <v>219057</v>
      </c>
      <c r="M140" s="126">
        <v>0</v>
      </c>
      <c r="N140" s="307">
        <v>0</v>
      </c>
    </row>
    <row r="141" spans="1:14" s="6" customFormat="1" ht="15.75">
      <c r="A141" s="325"/>
      <c r="B141" s="244">
        <v>810000</v>
      </c>
      <c r="C141" s="244"/>
      <c r="D141" s="150"/>
      <c r="E141" s="610" t="s">
        <v>132</v>
      </c>
      <c r="F141" s="610"/>
      <c r="G141" s="610"/>
      <c r="H141" s="610"/>
      <c r="I141" s="610"/>
      <c r="J141" s="68"/>
      <c r="K141" s="68"/>
      <c r="L141" s="109"/>
      <c r="M141" s="109"/>
      <c r="N141" s="306"/>
    </row>
    <row r="142" spans="1:14" s="266" customFormat="1" ht="17.25" customHeight="1">
      <c r="A142" s="418"/>
      <c r="B142" s="86"/>
      <c r="C142" s="86"/>
      <c r="D142" s="320">
        <v>811000</v>
      </c>
      <c r="E142" s="578" t="s">
        <v>128</v>
      </c>
      <c r="F142" s="578"/>
      <c r="G142" s="578"/>
      <c r="H142" s="578"/>
      <c r="I142" s="578"/>
      <c r="J142" s="75">
        <v>0</v>
      </c>
      <c r="K142" s="75">
        <v>0</v>
      </c>
      <c r="L142" s="126">
        <v>0</v>
      </c>
      <c r="M142" s="126">
        <v>0</v>
      </c>
      <c r="N142" s="306">
        <v>0</v>
      </c>
    </row>
    <row r="143" spans="1:14" s="266" customFormat="1" ht="12.75">
      <c r="A143" s="427"/>
      <c r="B143" s="428"/>
      <c r="C143" s="426"/>
      <c r="D143" s="320">
        <v>812000</v>
      </c>
      <c r="E143" s="578" t="s">
        <v>129</v>
      </c>
      <c r="F143" s="578"/>
      <c r="G143" s="578"/>
      <c r="H143" s="578"/>
      <c r="I143" s="578"/>
      <c r="J143" s="75">
        <v>0</v>
      </c>
      <c r="K143" s="75">
        <v>0</v>
      </c>
      <c r="L143" s="126">
        <v>0</v>
      </c>
      <c r="M143" s="126">
        <v>0</v>
      </c>
      <c r="N143" s="306">
        <v>0</v>
      </c>
    </row>
    <row r="144" spans="1:14" s="266" customFormat="1" ht="12.75">
      <c r="A144" s="429"/>
      <c r="B144" s="430"/>
      <c r="C144" s="431"/>
      <c r="D144" s="320">
        <v>813000</v>
      </c>
      <c r="E144" s="563" t="s">
        <v>130</v>
      </c>
      <c r="F144" s="564"/>
      <c r="G144" s="564"/>
      <c r="H144" s="564"/>
      <c r="I144" s="565"/>
      <c r="J144" s="75">
        <v>0</v>
      </c>
      <c r="K144" s="75">
        <v>0</v>
      </c>
      <c r="L144" s="126">
        <v>0</v>
      </c>
      <c r="M144" s="126">
        <v>0</v>
      </c>
      <c r="N144" s="250">
        <v>0</v>
      </c>
    </row>
    <row r="145" spans="1:14" s="61" customFormat="1" ht="15.75">
      <c r="A145" s="423"/>
      <c r="B145" s="92"/>
      <c r="C145" s="92">
        <v>814300</v>
      </c>
      <c r="D145" s="92"/>
      <c r="E145" s="415" t="s">
        <v>369</v>
      </c>
      <c r="F145" s="416"/>
      <c r="G145" s="416"/>
      <c r="H145" s="416"/>
      <c r="I145" s="417"/>
      <c r="J145" s="70">
        <f>J146+J147</f>
        <v>0</v>
      </c>
      <c r="K145" s="70">
        <f>K146+K147</f>
        <v>0</v>
      </c>
      <c r="L145" s="387">
        <f>L146+L147</f>
        <v>0</v>
      </c>
      <c r="M145" s="387">
        <f>M146</f>
        <v>0</v>
      </c>
      <c r="N145" s="250">
        <v>0</v>
      </c>
    </row>
    <row r="146" spans="1:14" s="266" customFormat="1" ht="12.75">
      <c r="A146" s="432"/>
      <c r="B146" s="433"/>
      <c r="C146" s="434"/>
      <c r="D146" s="435">
        <v>814331</v>
      </c>
      <c r="E146" s="419" t="s">
        <v>370</v>
      </c>
      <c r="F146" s="420"/>
      <c r="G146" s="420"/>
      <c r="H146" s="420"/>
      <c r="I146" s="421"/>
      <c r="J146" s="133"/>
      <c r="K146" s="133">
        <v>0</v>
      </c>
      <c r="L146" s="128">
        <v>0</v>
      </c>
      <c r="M146" s="128">
        <v>0</v>
      </c>
      <c r="N146" s="250">
        <v>0</v>
      </c>
    </row>
    <row r="147" spans="1:14" s="266" customFormat="1" ht="12.75">
      <c r="A147" s="432"/>
      <c r="B147" s="433"/>
      <c r="C147" s="434"/>
      <c r="D147" s="435">
        <v>815111</v>
      </c>
      <c r="E147" s="563" t="s">
        <v>131</v>
      </c>
      <c r="F147" s="564"/>
      <c r="G147" s="564"/>
      <c r="H147" s="564"/>
      <c r="I147" s="565"/>
      <c r="J147" s="133">
        <v>0</v>
      </c>
      <c r="K147" s="133">
        <v>0</v>
      </c>
      <c r="L147" s="128">
        <v>0</v>
      </c>
      <c r="M147" s="128">
        <v>0</v>
      </c>
      <c r="N147" s="250">
        <v>0</v>
      </c>
    </row>
    <row r="148" spans="1:14" s="6" customFormat="1" ht="15.75">
      <c r="A148" s="343"/>
      <c r="B148" s="245"/>
      <c r="C148" s="149"/>
      <c r="D148" s="92" t="s">
        <v>127</v>
      </c>
      <c r="E148" s="597" t="s">
        <v>133</v>
      </c>
      <c r="F148" s="598"/>
      <c r="G148" s="598"/>
      <c r="H148" s="598"/>
      <c r="I148" s="599"/>
      <c r="J148" s="70">
        <f>SUM(J142:J147)</f>
        <v>0</v>
      </c>
      <c r="K148" s="70">
        <f>SUM(K142:K145)</f>
        <v>0</v>
      </c>
      <c r="L148" s="387">
        <f>SUM(L142:L147)</f>
        <v>0</v>
      </c>
      <c r="M148" s="387">
        <f>M145</f>
        <v>0</v>
      </c>
      <c r="N148" s="272">
        <v>0</v>
      </c>
    </row>
    <row r="149" spans="1:14" s="6" customFormat="1" ht="15.75">
      <c r="A149" s="344"/>
      <c r="B149" s="241"/>
      <c r="C149" s="241"/>
      <c r="D149" s="89"/>
      <c r="E149" s="600" t="s">
        <v>134</v>
      </c>
      <c r="F149" s="600"/>
      <c r="G149" s="600"/>
      <c r="H149" s="600"/>
      <c r="I149" s="600"/>
      <c r="J149" s="68">
        <f>J41+J46+J49+J56+J64+J72+J75+J81+J93+J123+J131+J138+J139+J148</f>
        <v>3713296</v>
      </c>
      <c r="K149" s="68">
        <f>SUM(K129+K138+K148+K139)</f>
        <v>4690800</v>
      </c>
      <c r="L149" s="267">
        <f>L41+L46+L49+L56+L64+L72+L75+L81+L93+L123+L131+L138+L139+L148</f>
        <v>3052161</v>
      </c>
      <c r="M149" s="109">
        <f>SUM(M129+M138+M148)</f>
        <v>3977000</v>
      </c>
      <c r="N149" s="306">
        <f>M149/K149*100</f>
        <v>84.78297944913447</v>
      </c>
    </row>
    <row r="150" spans="1:14" s="6" customFormat="1" ht="15.75" customHeight="1">
      <c r="A150" s="93"/>
      <c r="B150" s="93"/>
      <c r="C150" s="93"/>
      <c r="D150" s="94"/>
      <c r="E150" s="94"/>
      <c r="F150" s="94"/>
      <c r="G150" s="94"/>
      <c r="H150" s="94"/>
      <c r="I150" s="95"/>
      <c r="J150" s="96"/>
      <c r="K150" s="96"/>
      <c r="L150" s="96"/>
      <c r="M150" s="96"/>
      <c r="N150" s="97"/>
    </row>
    <row r="151" spans="1:14" s="6" customFormat="1" ht="15.75" customHeight="1">
      <c r="A151" s="93"/>
      <c r="B151" s="93"/>
      <c r="C151" s="93"/>
      <c r="D151" s="94"/>
      <c r="E151" s="94"/>
      <c r="F151" s="94"/>
      <c r="G151" s="94"/>
      <c r="H151" s="94"/>
      <c r="I151" s="95"/>
      <c r="J151" s="96"/>
      <c r="K151" s="96"/>
      <c r="L151" s="96"/>
      <c r="M151" s="96"/>
      <c r="N151" s="97"/>
    </row>
    <row r="152" spans="1:14" s="6" customFormat="1" ht="15.75" customHeight="1">
      <c r="A152" s="93"/>
      <c r="B152" s="93"/>
      <c r="C152" s="93"/>
      <c r="D152" s="94"/>
      <c r="E152" s="94"/>
      <c r="F152" s="94"/>
      <c r="G152" s="94"/>
      <c r="H152" s="94"/>
      <c r="I152" s="95"/>
      <c r="J152" s="96"/>
      <c r="K152" s="96"/>
      <c r="L152" s="96"/>
      <c r="M152" s="96"/>
      <c r="N152" s="97"/>
    </row>
    <row r="153" spans="1:14" s="6" customFormat="1" ht="15.75" customHeight="1">
      <c r="A153" s="93"/>
      <c r="B153" s="93"/>
      <c r="C153" s="93"/>
      <c r="D153" s="94"/>
      <c r="E153" s="94"/>
      <c r="F153" s="94"/>
      <c r="G153" s="94"/>
      <c r="H153" s="94"/>
      <c r="I153" s="95"/>
      <c r="J153" s="96"/>
      <c r="K153" s="96"/>
      <c r="L153" s="96"/>
      <c r="M153" s="96"/>
      <c r="N153" s="97"/>
    </row>
    <row r="154" spans="1:14" s="6" customFormat="1" ht="15.75" customHeight="1">
      <c r="A154" s="93"/>
      <c r="B154" s="93"/>
      <c r="C154" s="93"/>
      <c r="D154" s="94"/>
      <c r="E154" s="94"/>
      <c r="F154" s="94"/>
      <c r="G154" s="94"/>
      <c r="H154" s="94"/>
      <c r="I154" s="95"/>
      <c r="J154" s="96"/>
      <c r="K154" s="96"/>
      <c r="L154" s="96"/>
      <c r="M154" s="96"/>
      <c r="N154" s="97"/>
    </row>
    <row r="155" spans="1:14" s="6" customFormat="1" ht="15.75" customHeight="1">
      <c r="A155" s="690" t="s">
        <v>8</v>
      </c>
      <c r="B155" s="691"/>
      <c r="C155" s="691"/>
      <c r="D155" s="691"/>
      <c r="E155" s="691"/>
      <c r="F155" s="691"/>
      <c r="G155" s="691"/>
      <c r="H155" s="691"/>
      <c r="I155" s="691"/>
      <c r="J155" s="691"/>
      <c r="K155" s="691"/>
      <c r="L155" s="691"/>
      <c r="M155" s="691"/>
      <c r="N155" s="691"/>
    </row>
    <row r="156" spans="1:14" s="6" customFormat="1" ht="15.75" customHeight="1">
      <c r="A156" s="518"/>
      <c r="B156" s="519"/>
      <c r="C156" s="519"/>
      <c r="D156" s="519"/>
      <c r="E156" s="519"/>
      <c r="F156" s="519"/>
      <c r="G156" s="519"/>
      <c r="H156" s="519"/>
      <c r="I156" s="519"/>
      <c r="J156" s="519"/>
      <c r="K156" s="519"/>
      <c r="L156" s="519"/>
      <c r="M156" s="519"/>
      <c r="N156" s="519"/>
    </row>
    <row r="157" spans="1:14" s="6" customFormat="1" ht="15.75" customHeight="1">
      <c r="A157" s="518"/>
      <c r="B157" s="519"/>
      <c r="C157" s="519"/>
      <c r="D157" s="519"/>
      <c r="E157" s="519"/>
      <c r="F157" s="519"/>
      <c r="G157" s="519"/>
      <c r="H157" s="519"/>
      <c r="I157" s="519"/>
      <c r="J157" s="519"/>
      <c r="K157" s="519"/>
      <c r="L157" s="519"/>
      <c r="M157" s="519"/>
      <c r="N157" s="519"/>
    </row>
    <row r="158" spans="1:14" s="105" customFormat="1" ht="14.25" customHeight="1">
      <c r="A158" s="101" t="s">
        <v>52</v>
      </c>
      <c r="B158" s="98"/>
      <c r="C158" s="101"/>
      <c r="D158" s="100"/>
      <c r="E158" s="100"/>
      <c r="F158" s="100"/>
      <c r="G158" s="100"/>
      <c r="H158" s="100"/>
      <c r="I158" s="100"/>
      <c r="J158" s="102"/>
      <c r="K158" s="102"/>
      <c r="L158" s="102"/>
      <c r="M158" s="102"/>
      <c r="N158" s="103"/>
    </row>
    <row r="159" spans="1:14" s="105" customFormat="1" ht="18.75" customHeight="1">
      <c r="A159" s="692" t="s">
        <v>36</v>
      </c>
      <c r="B159" s="566" t="s">
        <v>142</v>
      </c>
      <c r="C159" s="566" t="s">
        <v>327</v>
      </c>
      <c r="D159" s="566" t="s">
        <v>1</v>
      </c>
      <c r="E159" s="601" t="s">
        <v>21</v>
      </c>
      <c r="F159" s="602"/>
      <c r="G159" s="602"/>
      <c r="H159" s="602"/>
      <c r="I159" s="603"/>
      <c r="J159" s="561" t="s">
        <v>375</v>
      </c>
      <c r="K159" s="561" t="s">
        <v>376</v>
      </c>
      <c r="L159" s="561" t="s">
        <v>377</v>
      </c>
      <c r="M159" s="561" t="s">
        <v>378</v>
      </c>
      <c r="N159" s="561" t="s">
        <v>355</v>
      </c>
    </row>
    <row r="160" spans="1:14" s="105" customFormat="1" ht="40.5" customHeight="1">
      <c r="A160" s="692"/>
      <c r="B160" s="567"/>
      <c r="C160" s="567"/>
      <c r="D160" s="567"/>
      <c r="E160" s="604"/>
      <c r="F160" s="605"/>
      <c r="G160" s="605"/>
      <c r="H160" s="605"/>
      <c r="I160" s="606"/>
      <c r="J160" s="562"/>
      <c r="K160" s="562"/>
      <c r="L160" s="562"/>
      <c r="M160" s="562"/>
      <c r="N160" s="562"/>
    </row>
    <row r="161" spans="1:14" ht="13.5" customHeight="1">
      <c r="A161" s="247" t="s">
        <v>5</v>
      </c>
      <c r="B161" s="247" t="s">
        <v>6</v>
      </c>
      <c r="C161" s="247" t="s">
        <v>7</v>
      </c>
      <c r="D161" s="247" t="s">
        <v>8</v>
      </c>
      <c r="E161" s="584" t="s">
        <v>9</v>
      </c>
      <c r="F161" s="584"/>
      <c r="G161" s="584"/>
      <c r="H161" s="584"/>
      <c r="I161" s="584"/>
      <c r="J161" s="271" t="s">
        <v>10</v>
      </c>
      <c r="K161" s="271" t="s">
        <v>11</v>
      </c>
      <c r="L161" s="271" t="s">
        <v>12</v>
      </c>
      <c r="M161" s="271" t="s">
        <v>13</v>
      </c>
      <c r="N161" s="247" t="s">
        <v>15</v>
      </c>
    </row>
    <row r="162" spans="1:14" s="31" customFormat="1" ht="15" customHeight="1">
      <c r="A162" s="323" t="s">
        <v>350</v>
      </c>
      <c r="B162" s="230" t="s">
        <v>57</v>
      </c>
      <c r="C162" s="253"/>
      <c r="D162" s="308"/>
      <c r="E162" s="581" t="s">
        <v>58</v>
      </c>
      <c r="F162" s="582"/>
      <c r="G162" s="582"/>
      <c r="H162" s="582"/>
      <c r="I162" s="583"/>
      <c r="J162" s="68">
        <f>J163+J168</f>
        <v>1142450</v>
      </c>
      <c r="K162" s="68">
        <f>K163+K168</f>
        <v>1171300</v>
      </c>
      <c r="L162" s="109">
        <f>L163+L168</f>
        <v>968522</v>
      </c>
      <c r="M162" s="109">
        <f>M163+M168</f>
        <v>1432400</v>
      </c>
      <c r="N162" s="268">
        <f>M162/K162*100</f>
        <v>122.29147101511143</v>
      </c>
    </row>
    <row r="163" spans="1:14" s="31" customFormat="1" ht="15" customHeight="1">
      <c r="A163" s="325">
        <v>1</v>
      </c>
      <c r="B163" s="237"/>
      <c r="C163" s="88">
        <v>611100</v>
      </c>
      <c r="D163" s="89">
        <v>611100</v>
      </c>
      <c r="E163" s="607" t="s">
        <v>78</v>
      </c>
      <c r="F163" s="608"/>
      <c r="G163" s="608"/>
      <c r="H163" s="608"/>
      <c r="I163" s="609"/>
      <c r="J163" s="69">
        <f>J164+J165+J166+J167</f>
        <v>897166</v>
      </c>
      <c r="K163" s="69">
        <f>SUM(K164:K167)</f>
        <v>969000</v>
      </c>
      <c r="L163" s="132">
        <f>SUM(L164:L167)</f>
        <v>807621</v>
      </c>
      <c r="M163" s="132">
        <f>SUM(M164:M167)</f>
        <v>1218000</v>
      </c>
      <c r="N163" s="280">
        <f aca="true" t="shared" si="1" ref="N163:N235">M163/K163*100</f>
        <v>125.69659442724459</v>
      </c>
    </row>
    <row r="164" spans="1:18" s="437" customFormat="1" ht="18.75" customHeight="1">
      <c r="A164" s="425"/>
      <c r="B164" s="305"/>
      <c r="C164" s="436"/>
      <c r="D164" s="320">
        <v>611111</v>
      </c>
      <c r="E164" s="671" t="s">
        <v>403</v>
      </c>
      <c r="F164" s="672"/>
      <c r="G164" s="672"/>
      <c r="H164" s="672"/>
      <c r="I164" s="673"/>
      <c r="J164" s="135">
        <v>619045</v>
      </c>
      <c r="K164" s="135">
        <v>668700</v>
      </c>
      <c r="L164" s="136">
        <v>557258</v>
      </c>
      <c r="M164" s="136">
        <v>840400</v>
      </c>
      <c r="N164" s="280">
        <f t="shared" si="1"/>
        <v>125.6766861073725</v>
      </c>
      <c r="P164" s="438"/>
      <c r="Q164" s="438"/>
      <c r="R164" s="438"/>
    </row>
    <row r="165" spans="1:18" s="437" customFormat="1" ht="18.75" customHeight="1">
      <c r="A165" s="425"/>
      <c r="B165" s="305"/>
      <c r="C165" s="436"/>
      <c r="D165" s="320">
        <v>611131</v>
      </c>
      <c r="E165" s="563" t="s">
        <v>174</v>
      </c>
      <c r="F165" s="579"/>
      <c r="G165" s="579"/>
      <c r="H165" s="579"/>
      <c r="I165" s="580"/>
      <c r="J165" s="135">
        <v>152518</v>
      </c>
      <c r="K165" s="135">
        <v>164700</v>
      </c>
      <c r="L165" s="136">
        <v>137296</v>
      </c>
      <c r="M165" s="136">
        <v>207100</v>
      </c>
      <c r="N165" s="280">
        <f t="shared" si="1"/>
        <v>125.74377656344868</v>
      </c>
      <c r="Q165" s="438"/>
      <c r="R165" s="438"/>
    </row>
    <row r="166" spans="1:18" s="437" customFormat="1" ht="18.75" customHeight="1">
      <c r="A166" s="439"/>
      <c r="B166" s="305"/>
      <c r="C166" s="436"/>
      <c r="D166" s="320">
        <v>611132</v>
      </c>
      <c r="E166" s="563" t="s">
        <v>175</v>
      </c>
      <c r="F166" s="564"/>
      <c r="G166" s="564"/>
      <c r="H166" s="564"/>
      <c r="I166" s="565"/>
      <c r="J166" s="135">
        <v>112146</v>
      </c>
      <c r="K166" s="135">
        <v>121100</v>
      </c>
      <c r="L166" s="136">
        <v>100953</v>
      </c>
      <c r="M166" s="136">
        <v>152200</v>
      </c>
      <c r="N166" s="280">
        <f t="shared" si="1"/>
        <v>125.68125516102396</v>
      </c>
      <c r="Q166" s="438"/>
      <c r="R166" s="438"/>
    </row>
    <row r="167" spans="1:18" s="437" customFormat="1" ht="18.75" customHeight="1">
      <c r="A167" s="425"/>
      <c r="B167" s="305"/>
      <c r="C167" s="436"/>
      <c r="D167" s="320">
        <v>611133</v>
      </c>
      <c r="E167" s="563" t="s">
        <v>176</v>
      </c>
      <c r="F167" s="564"/>
      <c r="G167" s="564"/>
      <c r="H167" s="564"/>
      <c r="I167" s="565"/>
      <c r="J167" s="135">
        <v>13457</v>
      </c>
      <c r="K167" s="135">
        <v>14500</v>
      </c>
      <c r="L167" s="136">
        <v>12114</v>
      </c>
      <c r="M167" s="136">
        <v>18300</v>
      </c>
      <c r="N167" s="280">
        <f t="shared" si="1"/>
        <v>126.20689655172414</v>
      </c>
      <c r="Q167" s="438"/>
      <c r="R167" s="438"/>
    </row>
    <row r="168" spans="1:14" s="31" customFormat="1" ht="18.75" customHeight="1">
      <c r="A168" s="325">
        <v>2</v>
      </c>
      <c r="B168" s="237"/>
      <c r="C168" s="88">
        <v>611200</v>
      </c>
      <c r="D168" s="87"/>
      <c r="E168" s="591" t="s">
        <v>60</v>
      </c>
      <c r="F168" s="592"/>
      <c r="G168" s="592"/>
      <c r="H168" s="592"/>
      <c r="I168" s="593"/>
      <c r="J168" s="68">
        <f>SUM(J169:J175)</f>
        <v>245284</v>
      </c>
      <c r="K168" s="68">
        <f>SUM(K169:K175)</f>
        <v>202300</v>
      </c>
      <c r="L168" s="109">
        <f>SUM(L169:L175)</f>
        <v>160901</v>
      </c>
      <c r="M168" s="109">
        <f>SUM(M169:M175)</f>
        <v>214400</v>
      </c>
      <c r="N168" s="280">
        <f t="shared" si="1"/>
        <v>105.98121601581809</v>
      </c>
    </row>
    <row r="169" spans="1:14" s="437" customFormat="1" ht="15" customHeight="1">
      <c r="A169" s="425"/>
      <c r="B169" s="440"/>
      <c r="C169" s="441"/>
      <c r="D169" s="442">
        <v>611211</v>
      </c>
      <c r="E169" s="563" t="s">
        <v>63</v>
      </c>
      <c r="F169" s="564"/>
      <c r="G169" s="564"/>
      <c r="H169" s="564"/>
      <c r="I169" s="565"/>
      <c r="J169" s="75">
        <v>40425</v>
      </c>
      <c r="K169" s="75">
        <v>44600</v>
      </c>
      <c r="L169" s="129">
        <v>37180</v>
      </c>
      <c r="M169" s="129">
        <v>48000</v>
      </c>
      <c r="N169" s="280">
        <f t="shared" si="1"/>
        <v>107.62331838565022</v>
      </c>
    </row>
    <row r="170" spans="1:14" s="437" customFormat="1" ht="18" customHeight="1">
      <c r="A170" s="425"/>
      <c r="B170" s="440"/>
      <c r="C170" s="441"/>
      <c r="D170" s="442">
        <v>611221</v>
      </c>
      <c r="E170" s="563" t="s">
        <v>65</v>
      </c>
      <c r="F170" s="564"/>
      <c r="G170" s="564"/>
      <c r="H170" s="564"/>
      <c r="I170" s="565"/>
      <c r="J170" s="75">
        <v>150041</v>
      </c>
      <c r="K170" s="75">
        <v>112200</v>
      </c>
      <c r="L170" s="129">
        <v>94400</v>
      </c>
      <c r="M170" s="129">
        <v>127000</v>
      </c>
      <c r="N170" s="280">
        <f t="shared" si="1"/>
        <v>113.19073083778966</v>
      </c>
    </row>
    <row r="171" spans="1:14" s="437" customFormat="1" ht="13.5" customHeight="1">
      <c r="A171" s="425"/>
      <c r="B171" s="440"/>
      <c r="C171" s="441"/>
      <c r="D171" s="442">
        <v>611224</v>
      </c>
      <c r="E171" s="563" t="s">
        <v>79</v>
      </c>
      <c r="F171" s="564"/>
      <c r="G171" s="564"/>
      <c r="H171" s="564"/>
      <c r="I171" s="565"/>
      <c r="J171" s="75">
        <v>25600</v>
      </c>
      <c r="K171" s="75">
        <v>25600</v>
      </c>
      <c r="L171" s="129">
        <v>13000</v>
      </c>
      <c r="M171" s="129">
        <v>26400</v>
      </c>
      <c r="N171" s="280">
        <f t="shared" si="1"/>
        <v>103.125</v>
      </c>
    </row>
    <row r="172" spans="1:14" s="437" customFormat="1" ht="15" customHeight="1">
      <c r="A172" s="425"/>
      <c r="B172" s="440"/>
      <c r="C172" s="441"/>
      <c r="D172" s="442">
        <v>611225</v>
      </c>
      <c r="E172" s="563" t="s">
        <v>43</v>
      </c>
      <c r="F172" s="564"/>
      <c r="G172" s="564"/>
      <c r="H172" s="564"/>
      <c r="I172" s="565"/>
      <c r="J172" s="75">
        <v>14236</v>
      </c>
      <c r="K172" s="75">
        <v>3600</v>
      </c>
      <c r="L172" s="129">
        <v>3570</v>
      </c>
      <c r="M172" s="129">
        <v>0</v>
      </c>
      <c r="N172" s="280">
        <f t="shared" si="1"/>
        <v>0</v>
      </c>
    </row>
    <row r="173" spans="1:14" s="437" customFormat="1" ht="16.5" customHeight="1">
      <c r="A173" s="425"/>
      <c r="B173" s="440"/>
      <c r="C173" s="441"/>
      <c r="D173" s="442">
        <v>611226</v>
      </c>
      <c r="E173" s="563" t="s">
        <v>312</v>
      </c>
      <c r="F173" s="564"/>
      <c r="G173" s="564"/>
      <c r="H173" s="564"/>
      <c r="I173" s="565"/>
      <c r="J173" s="75">
        <v>1290</v>
      </c>
      <c r="K173" s="75">
        <v>2400</v>
      </c>
      <c r="L173" s="129">
        <v>2395</v>
      </c>
      <c r="M173" s="129">
        <v>0</v>
      </c>
      <c r="N173" s="280">
        <v>0</v>
      </c>
    </row>
    <row r="174" spans="1:14" s="437" customFormat="1" ht="16.5" customHeight="1">
      <c r="A174" s="425"/>
      <c r="B174" s="440"/>
      <c r="C174" s="441"/>
      <c r="D174" s="442">
        <v>611227</v>
      </c>
      <c r="E174" s="563" t="s">
        <v>64</v>
      </c>
      <c r="F174" s="564"/>
      <c r="G174" s="564"/>
      <c r="H174" s="564"/>
      <c r="I174" s="565"/>
      <c r="J174" s="75">
        <v>13692</v>
      </c>
      <c r="K174" s="75">
        <v>13900</v>
      </c>
      <c r="L174" s="129">
        <v>10356</v>
      </c>
      <c r="M174" s="129">
        <v>13000</v>
      </c>
      <c r="N174" s="280">
        <f t="shared" si="1"/>
        <v>93.5251798561151</v>
      </c>
    </row>
    <row r="175" spans="1:14" s="437" customFormat="1" ht="15" customHeight="1">
      <c r="A175" s="425"/>
      <c r="B175" s="440"/>
      <c r="C175" s="441"/>
      <c r="D175" s="442">
        <v>611229</v>
      </c>
      <c r="E175" s="563" t="s">
        <v>326</v>
      </c>
      <c r="F175" s="564"/>
      <c r="G175" s="564"/>
      <c r="H175" s="564"/>
      <c r="I175" s="565"/>
      <c r="J175" s="75">
        <v>0</v>
      </c>
      <c r="K175" s="75">
        <v>0</v>
      </c>
      <c r="L175" s="129">
        <v>0</v>
      </c>
      <c r="M175" s="129">
        <v>0</v>
      </c>
      <c r="N175" s="280">
        <v>0</v>
      </c>
    </row>
    <row r="176" spans="1:17" s="45" customFormat="1" ht="14.25" customHeight="1">
      <c r="A176" s="325" t="s">
        <v>29</v>
      </c>
      <c r="B176" s="237">
        <v>612000</v>
      </c>
      <c r="C176" s="88"/>
      <c r="D176" s="88"/>
      <c r="E176" s="591" t="s">
        <v>177</v>
      </c>
      <c r="F176" s="592"/>
      <c r="G176" s="592"/>
      <c r="H176" s="592"/>
      <c r="I176" s="593"/>
      <c r="J176" s="68">
        <f>J177</f>
        <v>94203</v>
      </c>
      <c r="K176" s="68">
        <f>K177</f>
        <v>101700</v>
      </c>
      <c r="L176" s="111">
        <f>L178</f>
        <v>84800</v>
      </c>
      <c r="M176" s="111">
        <f>M177</f>
        <v>132400</v>
      </c>
      <c r="N176" s="280">
        <f t="shared" si="1"/>
        <v>130.18682399213372</v>
      </c>
      <c r="P176" s="379"/>
      <c r="Q176" s="379"/>
    </row>
    <row r="177" spans="1:17" s="45" customFormat="1" ht="16.5" customHeight="1">
      <c r="A177" s="325">
        <v>3</v>
      </c>
      <c r="B177" s="237"/>
      <c r="C177" s="88">
        <v>612100</v>
      </c>
      <c r="D177" s="88"/>
      <c r="E177" s="591" t="s">
        <v>178</v>
      </c>
      <c r="F177" s="592"/>
      <c r="G177" s="592"/>
      <c r="H177" s="592"/>
      <c r="I177" s="593"/>
      <c r="J177" s="68">
        <f>J178</f>
        <v>94203</v>
      </c>
      <c r="K177" s="68">
        <f>K178</f>
        <v>101700</v>
      </c>
      <c r="L177" s="111">
        <f>L178</f>
        <v>84800</v>
      </c>
      <c r="M177" s="111">
        <f>M178</f>
        <v>132400</v>
      </c>
      <c r="N177" s="280">
        <f t="shared" si="1"/>
        <v>130.18682399213372</v>
      </c>
      <c r="P177" s="379"/>
      <c r="Q177" s="379"/>
    </row>
    <row r="178" spans="1:17" s="45" customFormat="1" ht="16.5" customHeight="1">
      <c r="A178" s="325"/>
      <c r="B178" s="269"/>
      <c r="C178" s="216"/>
      <c r="D178" s="88">
        <v>612110</v>
      </c>
      <c r="E178" s="591" t="s">
        <v>179</v>
      </c>
      <c r="F178" s="592"/>
      <c r="G178" s="592"/>
      <c r="H178" s="592"/>
      <c r="I178" s="593"/>
      <c r="J178" s="68">
        <f>J179+J180+J181</f>
        <v>94203</v>
      </c>
      <c r="K178" s="68">
        <f>K179+K180+K181</f>
        <v>101700</v>
      </c>
      <c r="L178" s="111">
        <f>SUM(L179:L181)</f>
        <v>84800</v>
      </c>
      <c r="M178" s="111">
        <f>SUM(M179:M181)</f>
        <v>132400</v>
      </c>
      <c r="N178" s="280">
        <f t="shared" si="1"/>
        <v>130.18682399213372</v>
      </c>
      <c r="P178" s="379"/>
      <c r="Q178" s="379"/>
    </row>
    <row r="179" spans="1:17" s="437" customFormat="1" ht="16.5" customHeight="1">
      <c r="A179" s="425"/>
      <c r="B179" s="305"/>
      <c r="C179" s="441"/>
      <c r="D179" s="442">
        <v>612111</v>
      </c>
      <c r="E179" s="563" t="s">
        <v>174</v>
      </c>
      <c r="F179" s="579"/>
      <c r="G179" s="579"/>
      <c r="H179" s="579"/>
      <c r="I179" s="580"/>
      <c r="J179" s="75">
        <v>53830</v>
      </c>
      <c r="K179" s="75">
        <v>58100</v>
      </c>
      <c r="L179" s="129">
        <v>48457</v>
      </c>
      <c r="M179" s="129">
        <v>75700</v>
      </c>
      <c r="N179" s="280">
        <f t="shared" si="1"/>
        <v>130.29259896729778</v>
      </c>
      <c r="P179" s="438"/>
      <c r="Q179" s="438"/>
    </row>
    <row r="180" spans="1:17" s="437" customFormat="1" ht="16.5" customHeight="1">
      <c r="A180" s="425"/>
      <c r="B180" s="305"/>
      <c r="C180" s="441"/>
      <c r="D180" s="442">
        <v>612112</v>
      </c>
      <c r="E180" s="563" t="s">
        <v>180</v>
      </c>
      <c r="F180" s="579"/>
      <c r="G180" s="579"/>
      <c r="H180" s="579"/>
      <c r="I180" s="580"/>
      <c r="J180" s="75">
        <v>35888</v>
      </c>
      <c r="K180" s="75">
        <v>38800</v>
      </c>
      <c r="L180" s="129">
        <v>32305</v>
      </c>
      <c r="M180" s="129">
        <v>50400</v>
      </c>
      <c r="N180" s="280">
        <f t="shared" si="1"/>
        <v>129.89690721649484</v>
      </c>
      <c r="P180" s="438"/>
      <c r="Q180" s="438"/>
    </row>
    <row r="181" spans="1:17" s="437" customFormat="1" ht="16.5" customHeight="1">
      <c r="A181" s="425"/>
      <c r="B181" s="305"/>
      <c r="C181" s="441"/>
      <c r="D181" s="442">
        <v>612113</v>
      </c>
      <c r="E181" s="563" t="s">
        <v>176</v>
      </c>
      <c r="F181" s="564"/>
      <c r="G181" s="564"/>
      <c r="H181" s="564"/>
      <c r="I181" s="565"/>
      <c r="J181" s="75">
        <v>4485</v>
      </c>
      <c r="K181" s="75">
        <v>4800</v>
      </c>
      <c r="L181" s="129">
        <v>4038</v>
      </c>
      <c r="M181" s="129">
        <v>6300</v>
      </c>
      <c r="N181" s="280">
        <f t="shared" si="1"/>
        <v>131.25</v>
      </c>
      <c r="P181" s="438"/>
      <c r="Q181" s="438"/>
    </row>
    <row r="182" spans="1:17" s="45" customFormat="1" ht="16.5" customHeight="1">
      <c r="A182" s="325" t="s">
        <v>181</v>
      </c>
      <c r="B182" s="237">
        <v>613000</v>
      </c>
      <c r="C182" s="88"/>
      <c r="D182" s="88"/>
      <c r="E182" s="591" t="s">
        <v>182</v>
      </c>
      <c r="F182" s="592"/>
      <c r="G182" s="592"/>
      <c r="H182" s="592"/>
      <c r="I182" s="593"/>
      <c r="J182" s="321">
        <f>J183+J202+J208+J218+J229+J236+J239+J250+J253</f>
        <v>1769277</v>
      </c>
      <c r="K182" s="321">
        <f>K183+K202+K208+K218+K229+K236+K239+K250+K253</f>
        <v>1198520</v>
      </c>
      <c r="L182" s="109">
        <f>L183+L202+L208+L218+L229+L236+L239+L250+L253</f>
        <v>997888</v>
      </c>
      <c r="M182" s="109">
        <f>M183+M202+M208+M218+M229+M236+M239+M250+M253</f>
        <v>1072300</v>
      </c>
      <c r="N182" s="280">
        <f t="shared" si="1"/>
        <v>89.4686780362447</v>
      </c>
      <c r="Q182" s="379"/>
    </row>
    <row r="183" spans="1:14" s="25" customFormat="1" ht="15.75">
      <c r="A183" s="325">
        <v>4</v>
      </c>
      <c r="B183" s="237"/>
      <c r="C183" s="88">
        <v>613100</v>
      </c>
      <c r="D183" s="88"/>
      <c r="E183" s="693" t="s">
        <v>2</v>
      </c>
      <c r="F183" s="694"/>
      <c r="G183" s="694"/>
      <c r="H183" s="694"/>
      <c r="I183" s="695"/>
      <c r="J183" s="68">
        <f>J184+J196</f>
        <v>19049</v>
      </c>
      <c r="K183" s="68">
        <f>K184+K196</f>
        <v>10420</v>
      </c>
      <c r="L183" s="109">
        <f>L184+L196</f>
        <v>9419</v>
      </c>
      <c r="M183" s="109">
        <f>M184+M196</f>
        <v>7100</v>
      </c>
      <c r="N183" s="280">
        <f t="shared" si="1"/>
        <v>68.13819577735126</v>
      </c>
    </row>
    <row r="184" spans="1:14" s="25" customFormat="1" ht="15.75">
      <c r="A184" s="326"/>
      <c r="B184" s="243"/>
      <c r="C184" s="270"/>
      <c r="D184" s="88">
        <v>613110</v>
      </c>
      <c r="E184" s="581" t="s">
        <v>183</v>
      </c>
      <c r="F184" s="595"/>
      <c r="G184" s="595"/>
      <c r="H184" s="595"/>
      <c r="I184" s="596"/>
      <c r="J184" s="68">
        <f>J185+J192+J193+J194+J195</f>
        <v>16021</v>
      </c>
      <c r="K184" s="68">
        <f>K185+K192+K193+K194+K195</f>
        <v>7600</v>
      </c>
      <c r="L184" s="111">
        <f>L185+L192+L193+L194+L195</f>
        <v>6640</v>
      </c>
      <c r="M184" s="111">
        <f>M185+M192+M193+M194+M195</f>
        <v>5100</v>
      </c>
      <c r="N184" s="280">
        <f t="shared" si="1"/>
        <v>67.10526315789474</v>
      </c>
    </row>
    <row r="185" spans="1:14" s="443" customFormat="1" ht="12.75">
      <c r="A185" s="425"/>
      <c r="B185" s="440"/>
      <c r="C185" s="441"/>
      <c r="D185" s="442">
        <v>613111</v>
      </c>
      <c r="E185" s="571" t="s">
        <v>184</v>
      </c>
      <c r="F185" s="572"/>
      <c r="G185" s="572"/>
      <c r="H185" s="572"/>
      <c r="I185" s="573"/>
      <c r="J185" s="75">
        <v>126</v>
      </c>
      <c r="K185" s="75">
        <v>200</v>
      </c>
      <c r="L185" s="129">
        <v>162</v>
      </c>
      <c r="M185" s="129">
        <v>500</v>
      </c>
      <c r="N185" s="268">
        <f>M185/K185*100</f>
        <v>250</v>
      </c>
    </row>
    <row r="186" spans="1:14" s="443" customFormat="1" ht="12.75">
      <c r="A186" s="494"/>
      <c r="B186" s="495"/>
      <c r="C186" s="494"/>
      <c r="D186" s="494"/>
      <c r="E186" s="496"/>
      <c r="F186" s="496"/>
      <c r="G186" s="496"/>
      <c r="H186" s="496"/>
      <c r="I186" s="496"/>
      <c r="J186" s="275"/>
      <c r="K186" s="275"/>
      <c r="L186" s="275"/>
      <c r="M186" s="275"/>
      <c r="N186" s="279"/>
    </row>
    <row r="187" spans="1:14" s="25" customFormat="1" ht="15">
      <c r="A187" s="274"/>
      <c r="B187" s="273"/>
      <c r="C187" s="274"/>
      <c r="D187" s="274"/>
      <c r="E187" s="278"/>
      <c r="F187" s="278"/>
      <c r="G187" s="278"/>
      <c r="H187" s="278"/>
      <c r="I187" s="278"/>
      <c r="J187" s="275"/>
      <c r="K187" s="275"/>
      <c r="L187" s="275"/>
      <c r="M187" s="275"/>
      <c r="N187" s="279"/>
    </row>
    <row r="188" spans="1:14" s="25" customFormat="1" ht="14.25">
      <c r="A188" s="690" t="s">
        <v>9</v>
      </c>
      <c r="B188" s="691"/>
      <c r="C188" s="691"/>
      <c r="D188" s="691"/>
      <c r="E188" s="691"/>
      <c r="F188" s="691"/>
      <c r="G188" s="691"/>
      <c r="H188" s="691"/>
      <c r="I188" s="691"/>
      <c r="J188" s="691"/>
      <c r="K188" s="691"/>
      <c r="L188" s="691"/>
      <c r="M188" s="691"/>
      <c r="N188" s="691"/>
    </row>
    <row r="189" spans="1:14" s="25" customFormat="1" ht="14.25">
      <c r="A189" s="518"/>
      <c r="B189" s="519"/>
      <c r="C189" s="519"/>
      <c r="D189" s="519"/>
      <c r="E189" s="519"/>
      <c r="F189" s="519"/>
      <c r="G189" s="519"/>
      <c r="H189" s="519"/>
      <c r="I189" s="519"/>
      <c r="J189" s="519"/>
      <c r="K189" s="519"/>
      <c r="L189" s="519"/>
      <c r="M189" s="519"/>
      <c r="N189" s="519"/>
    </row>
    <row r="190" spans="1:14" s="25" customFormat="1" ht="14.25">
      <c r="A190" s="518"/>
      <c r="B190" s="519"/>
      <c r="C190" s="519"/>
      <c r="D190" s="519"/>
      <c r="E190" s="519"/>
      <c r="F190" s="519"/>
      <c r="G190" s="519"/>
      <c r="H190" s="519"/>
      <c r="I190" s="519"/>
      <c r="J190" s="519"/>
      <c r="K190" s="519"/>
      <c r="L190" s="519"/>
      <c r="M190" s="519"/>
      <c r="N190" s="519"/>
    </row>
    <row r="191" spans="1:14" ht="13.5" customHeight="1">
      <c r="A191" s="247" t="s">
        <v>5</v>
      </c>
      <c r="B191" s="247" t="s">
        <v>6</v>
      </c>
      <c r="C191" s="247" t="s">
        <v>7</v>
      </c>
      <c r="D191" s="247" t="s">
        <v>8</v>
      </c>
      <c r="E191" s="584" t="s">
        <v>9</v>
      </c>
      <c r="F191" s="584"/>
      <c r="G191" s="584"/>
      <c r="H191" s="584"/>
      <c r="I191" s="584"/>
      <c r="J191" s="271" t="s">
        <v>10</v>
      </c>
      <c r="K191" s="271" t="s">
        <v>11</v>
      </c>
      <c r="L191" s="271" t="s">
        <v>12</v>
      </c>
      <c r="M191" s="271" t="s">
        <v>13</v>
      </c>
      <c r="N191" s="247" t="s">
        <v>15</v>
      </c>
    </row>
    <row r="192" spans="1:14" s="369" customFormat="1" ht="13.5" customHeight="1">
      <c r="A192" s="444"/>
      <c r="B192" s="445"/>
      <c r="C192" s="446"/>
      <c r="D192" s="447" t="s">
        <v>382</v>
      </c>
      <c r="E192" s="571" t="s">
        <v>185</v>
      </c>
      <c r="F192" s="700"/>
      <c r="G192" s="700"/>
      <c r="H192" s="700"/>
      <c r="I192" s="701"/>
      <c r="J192" s="402">
        <v>966</v>
      </c>
      <c r="K192" s="405">
        <v>700</v>
      </c>
      <c r="L192" s="406">
        <v>645</v>
      </c>
      <c r="M192" s="406">
        <v>200</v>
      </c>
      <c r="N192" s="506">
        <f>M192/K192*100</f>
        <v>28.57142857142857</v>
      </c>
    </row>
    <row r="193" spans="2:14" s="369" customFormat="1" ht="12.75">
      <c r="B193" s="440"/>
      <c r="C193" s="441"/>
      <c r="D193" s="442">
        <v>613113</v>
      </c>
      <c r="E193" s="571" t="s">
        <v>186</v>
      </c>
      <c r="F193" s="572"/>
      <c r="G193" s="572"/>
      <c r="H193" s="572"/>
      <c r="I193" s="573"/>
      <c r="J193" s="75">
        <v>11326</v>
      </c>
      <c r="K193" s="75">
        <v>3400</v>
      </c>
      <c r="L193" s="129">
        <v>3302</v>
      </c>
      <c r="M193" s="129">
        <v>2400</v>
      </c>
      <c r="N193" s="280">
        <f t="shared" si="1"/>
        <v>70.58823529411765</v>
      </c>
    </row>
    <row r="194" spans="1:14" s="369" customFormat="1" ht="12.75">
      <c r="A194" s="439"/>
      <c r="B194" s="440"/>
      <c r="C194" s="441"/>
      <c r="D194" s="442">
        <v>613114</v>
      </c>
      <c r="E194" s="571" t="s">
        <v>187</v>
      </c>
      <c r="F194" s="572"/>
      <c r="G194" s="572"/>
      <c r="H194" s="572"/>
      <c r="I194" s="573"/>
      <c r="J194" s="75">
        <v>0</v>
      </c>
      <c r="K194" s="75">
        <v>300</v>
      </c>
      <c r="L194" s="129">
        <v>276</v>
      </c>
      <c r="M194" s="129">
        <v>0</v>
      </c>
      <c r="N194" s="268">
        <v>0</v>
      </c>
    </row>
    <row r="195" spans="1:14" s="369" customFormat="1" ht="12.75">
      <c r="A195" s="448"/>
      <c r="B195" s="440"/>
      <c r="C195" s="441"/>
      <c r="D195" s="442">
        <v>613115</v>
      </c>
      <c r="E195" s="571" t="s">
        <v>188</v>
      </c>
      <c r="F195" s="572"/>
      <c r="G195" s="572"/>
      <c r="H195" s="572"/>
      <c r="I195" s="573"/>
      <c r="J195" s="75">
        <v>3603</v>
      </c>
      <c r="K195" s="75">
        <v>3000</v>
      </c>
      <c r="L195" s="129">
        <v>2255</v>
      </c>
      <c r="M195" s="129">
        <v>2000</v>
      </c>
      <c r="N195" s="280">
        <f>M195/K195*100</f>
        <v>66.66666666666666</v>
      </c>
    </row>
    <row r="196" spans="1:14" ht="15.75">
      <c r="A196" s="324"/>
      <c r="B196" s="246"/>
      <c r="C196" s="254"/>
      <c r="D196" s="88">
        <v>613120</v>
      </c>
      <c r="E196" s="581" t="s">
        <v>189</v>
      </c>
      <c r="F196" s="582"/>
      <c r="G196" s="582"/>
      <c r="H196" s="582"/>
      <c r="I196" s="583"/>
      <c r="J196" s="68">
        <f>SUM(J197:J201)</f>
        <v>3028</v>
      </c>
      <c r="K196" s="68">
        <f>SUM(K197:K201)</f>
        <v>2820</v>
      </c>
      <c r="L196" s="111">
        <f>SUM(L197:L201)</f>
        <v>2779</v>
      </c>
      <c r="M196" s="111">
        <f>SUM(M197:M201)</f>
        <v>2000</v>
      </c>
      <c r="N196" s="280">
        <f>M196/K196*100</f>
        <v>70.92198581560284</v>
      </c>
    </row>
    <row r="197" spans="1:14" s="369" customFormat="1" ht="12.75">
      <c r="A197" s="448"/>
      <c r="B197" s="440"/>
      <c r="C197" s="441"/>
      <c r="D197" s="442">
        <v>613121</v>
      </c>
      <c r="E197" s="571" t="s">
        <v>404</v>
      </c>
      <c r="F197" s="674"/>
      <c r="G197" s="674"/>
      <c r="H197" s="674"/>
      <c r="I197" s="675"/>
      <c r="J197" s="75">
        <v>0</v>
      </c>
      <c r="K197" s="75">
        <v>860</v>
      </c>
      <c r="L197" s="129">
        <v>854</v>
      </c>
      <c r="M197" s="129">
        <v>600</v>
      </c>
      <c r="N197" s="280">
        <f>M197/K197*100</f>
        <v>69.76744186046511</v>
      </c>
    </row>
    <row r="198" spans="1:14" s="369" customFormat="1" ht="12.75">
      <c r="A198" s="448"/>
      <c r="B198" s="440"/>
      <c r="C198" s="441"/>
      <c r="D198" s="442">
        <v>613122</v>
      </c>
      <c r="E198" s="571" t="s">
        <v>405</v>
      </c>
      <c r="F198" s="572"/>
      <c r="G198" s="572"/>
      <c r="H198" s="572"/>
      <c r="I198" s="573"/>
      <c r="J198" s="75">
        <v>16</v>
      </c>
      <c r="K198" s="75">
        <v>120</v>
      </c>
      <c r="L198" s="129">
        <v>122</v>
      </c>
      <c r="M198" s="129">
        <v>100</v>
      </c>
      <c r="N198" s="280">
        <f>M198/K198*100</f>
        <v>83.33333333333334</v>
      </c>
    </row>
    <row r="199" spans="1:14" s="369" customFormat="1" ht="12.75">
      <c r="A199" s="448"/>
      <c r="B199" s="440"/>
      <c r="C199" s="441"/>
      <c r="D199" s="442">
        <v>613123</v>
      </c>
      <c r="E199" s="571" t="s">
        <v>313</v>
      </c>
      <c r="F199" s="572"/>
      <c r="G199" s="572"/>
      <c r="H199" s="572"/>
      <c r="I199" s="573"/>
      <c r="J199" s="75">
        <v>831</v>
      </c>
      <c r="K199" s="75">
        <v>240</v>
      </c>
      <c r="L199" s="129">
        <v>233</v>
      </c>
      <c r="M199" s="129">
        <v>200</v>
      </c>
      <c r="N199" s="280">
        <f>M199/K199*100</f>
        <v>83.33333333333334</v>
      </c>
    </row>
    <row r="200" spans="1:14" s="369" customFormat="1" ht="12.75">
      <c r="A200" s="448"/>
      <c r="B200" s="440"/>
      <c r="C200" s="441"/>
      <c r="D200" s="442">
        <v>613124</v>
      </c>
      <c r="E200" s="571" t="s">
        <v>314</v>
      </c>
      <c r="F200" s="572"/>
      <c r="G200" s="572"/>
      <c r="H200" s="572"/>
      <c r="I200" s="573"/>
      <c r="J200" s="75">
        <v>251</v>
      </c>
      <c r="K200" s="75">
        <v>0</v>
      </c>
      <c r="L200" s="129">
        <v>0</v>
      </c>
      <c r="M200" s="129">
        <v>0</v>
      </c>
      <c r="N200" s="280">
        <v>0</v>
      </c>
    </row>
    <row r="201" spans="1:14" s="369" customFormat="1" ht="12.75">
      <c r="A201" s="448"/>
      <c r="B201" s="440"/>
      <c r="C201" s="441"/>
      <c r="D201" s="442">
        <v>613125</v>
      </c>
      <c r="E201" s="571" t="s">
        <v>190</v>
      </c>
      <c r="F201" s="572"/>
      <c r="G201" s="572"/>
      <c r="H201" s="572"/>
      <c r="I201" s="573"/>
      <c r="J201" s="75">
        <v>1930</v>
      </c>
      <c r="K201" s="75">
        <v>1600</v>
      </c>
      <c r="L201" s="129">
        <v>1570</v>
      </c>
      <c r="M201" s="129">
        <v>1100</v>
      </c>
      <c r="N201" s="280">
        <f>M201/K201*100</f>
        <v>68.75</v>
      </c>
    </row>
    <row r="202" spans="1:14" ht="15.75">
      <c r="A202" s="325">
        <v>5</v>
      </c>
      <c r="B202" s="237"/>
      <c r="C202" s="88">
        <v>613200</v>
      </c>
      <c r="D202" s="88"/>
      <c r="E202" s="581" t="s">
        <v>191</v>
      </c>
      <c r="F202" s="582"/>
      <c r="G202" s="582"/>
      <c r="H202" s="582"/>
      <c r="I202" s="583"/>
      <c r="J202" s="68">
        <f>J203</f>
        <v>39740</v>
      </c>
      <c r="K202" s="68">
        <f>K203</f>
        <v>53400</v>
      </c>
      <c r="L202" s="111">
        <f>L203</f>
        <v>39879</v>
      </c>
      <c r="M202" s="111">
        <f>M203</f>
        <v>39200</v>
      </c>
      <c r="N202" s="280">
        <f t="shared" si="1"/>
        <v>73.40823970037454</v>
      </c>
    </row>
    <row r="203" spans="1:14" ht="15.75">
      <c r="A203" s="324"/>
      <c r="B203" s="246"/>
      <c r="C203" s="254"/>
      <c r="D203" s="88">
        <v>613210</v>
      </c>
      <c r="E203" s="581" t="s">
        <v>191</v>
      </c>
      <c r="F203" s="582"/>
      <c r="G203" s="582"/>
      <c r="H203" s="582"/>
      <c r="I203" s="583"/>
      <c r="J203" s="68">
        <f>SUM(J204:J207)</f>
        <v>39740</v>
      </c>
      <c r="K203" s="68">
        <f>K204+K205+K206+K207</f>
        <v>53400</v>
      </c>
      <c r="L203" s="111">
        <f>SUM(L204:L207)</f>
        <v>39879</v>
      </c>
      <c r="M203" s="111">
        <f>SUM(M204:M207)</f>
        <v>39200</v>
      </c>
      <c r="N203" s="280">
        <f t="shared" si="1"/>
        <v>73.40823970037454</v>
      </c>
    </row>
    <row r="204" spans="1:14" s="369" customFormat="1" ht="12.75">
      <c r="A204" s="448"/>
      <c r="B204" s="440"/>
      <c r="C204" s="441"/>
      <c r="D204" s="442">
        <v>613211</v>
      </c>
      <c r="E204" s="571" t="s">
        <v>192</v>
      </c>
      <c r="F204" s="572"/>
      <c r="G204" s="572"/>
      <c r="H204" s="572"/>
      <c r="I204" s="573"/>
      <c r="J204" s="75">
        <v>35699</v>
      </c>
      <c r="K204" s="75">
        <v>45000</v>
      </c>
      <c r="L204" s="129">
        <v>34072</v>
      </c>
      <c r="M204" s="129">
        <v>32000</v>
      </c>
      <c r="N204" s="280">
        <f t="shared" si="1"/>
        <v>71.11111111111111</v>
      </c>
    </row>
    <row r="205" spans="1:14" s="369" customFormat="1" ht="12.75">
      <c r="A205" s="448"/>
      <c r="B205" s="440"/>
      <c r="C205" s="441"/>
      <c r="D205" s="442">
        <v>613214</v>
      </c>
      <c r="E205" s="571" t="s">
        <v>193</v>
      </c>
      <c r="F205" s="572"/>
      <c r="G205" s="572"/>
      <c r="H205" s="572"/>
      <c r="I205" s="573"/>
      <c r="J205" s="75">
        <v>3276</v>
      </c>
      <c r="K205" s="75">
        <v>8200</v>
      </c>
      <c r="L205" s="129">
        <v>5655</v>
      </c>
      <c r="M205" s="129">
        <v>7000</v>
      </c>
      <c r="N205" s="280">
        <f t="shared" si="1"/>
        <v>85.36585365853658</v>
      </c>
    </row>
    <row r="206" spans="1:14" s="369" customFormat="1" ht="12.75">
      <c r="A206" s="448"/>
      <c r="B206" s="440"/>
      <c r="C206" s="441"/>
      <c r="D206" s="442">
        <v>613215</v>
      </c>
      <c r="E206" s="571" t="s">
        <v>194</v>
      </c>
      <c r="F206" s="572"/>
      <c r="G206" s="572"/>
      <c r="H206" s="572"/>
      <c r="I206" s="573"/>
      <c r="J206" s="75">
        <v>749</v>
      </c>
      <c r="K206" s="75">
        <v>200</v>
      </c>
      <c r="L206" s="129">
        <v>152</v>
      </c>
      <c r="M206" s="129">
        <v>200</v>
      </c>
      <c r="N206" s="280">
        <f>M206/K206*100</f>
        <v>100</v>
      </c>
    </row>
    <row r="207" spans="1:14" s="369" customFormat="1" ht="12.75">
      <c r="A207" s="448"/>
      <c r="B207" s="440"/>
      <c r="C207" s="441"/>
      <c r="D207" s="442">
        <v>613216</v>
      </c>
      <c r="E207" s="571" t="s">
        <v>315</v>
      </c>
      <c r="F207" s="572"/>
      <c r="G207" s="572"/>
      <c r="H207" s="572"/>
      <c r="I207" s="573"/>
      <c r="J207" s="75">
        <v>16</v>
      </c>
      <c r="K207" s="75">
        <v>0</v>
      </c>
      <c r="L207" s="129">
        <v>0</v>
      </c>
      <c r="M207" s="129">
        <v>0</v>
      </c>
      <c r="N207" s="280">
        <v>0</v>
      </c>
    </row>
    <row r="208" spans="1:14" ht="15.75">
      <c r="A208" s="325">
        <v>6</v>
      </c>
      <c r="B208" s="237"/>
      <c r="C208" s="87">
        <v>613300</v>
      </c>
      <c r="D208" s="88"/>
      <c r="E208" s="581" t="s">
        <v>195</v>
      </c>
      <c r="F208" s="582"/>
      <c r="G208" s="582"/>
      <c r="H208" s="582"/>
      <c r="I208" s="583"/>
      <c r="J208" s="68">
        <f>J209+J214</f>
        <v>207739</v>
      </c>
      <c r="K208" s="68">
        <f>K209+K214</f>
        <v>63400</v>
      </c>
      <c r="L208" s="111">
        <f>L209+L214</f>
        <v>49214</v>
      </c>
      <c r="M208" s="111">
        <f>M209+M214</f>
        <v>46600</v>
      </c>
      <c r="N208" s="280">
        <f t="shared" si="1"/>
        <v>73.50157728706624</v>
      </c>
    </row>
    <row r="209" spans="1:14" ht="15.75">
      <c r="A209" s="324"/>
      <c r="B209" s="246"/>
      <c r="C209" s="254"/>
      <c r="D209" s="88">
        <v>613310</v>
      </c>
      <c r="E209" s="581" t="s">
        <v>196</v>
      </c>
      <c r="F209" s="582"/>
      <c r="G209" s="582"/>
      <c r="H209" s="582"/>
      <c r="I209" s="583"/>
      <c r="J209" s="68">
        <f>SUM(J210:J213)</f>
        <v>30883</v>
      </c>
      <c r="K209" s="68">
        <f>K210+K211+K212+K213</f>
        <v>29400</v>
      </c>
      <c r="L209" s="111">
        <f>SUM(L210:L213)</f>
        <v>21634</v>
      </c>
      <c r="M209" s="111">
        <f>M210+M211+M212+M213</f>
        <v>20300</v>
      </c>
      <c r="N209" s="280">
        <f t="shared" si="1"/>
        <v>69.04761904761905</v>
      </c>
    </row>
    <row r="210" spans="1:14" s="369" customFormat="1" ht="12.75">
      <c r="A210" s="448"/>
      <c r="B210" s="440"/>
      <c r="C210" s="441"/>
      <c r="D210" s="442">
        <v>613311</v>
      </c>
      <c r="E210" s="571" t="s">
        <v>361</v>
      </c>
      <c r="F210" s="572"/>
      <c r="G210" s="572"/>
      <c r="H210" s="572"/>
      <c r="I210" s="573"/>
      <c r="J210" s="75">
        <v>0</v>
      </c>
      <c r="K210" s="75">
        <v>400</v>
      </c>
      <c r="L210" s="129">
        <v>289</v>
      </c>
      <c r="M210" s="129">
        <v>300</v>
      </c>
      <c r="N210" s="280">
        <f t="shared" si="1"/>
        <v>75</v>
      </c>
    </row>
    <row r="211" spans="1:14" s="369" customFormat="1" ht="12.75">
      <c r="A211" s="448"/>
      <c r="B211" s="440"/>
      <c r="C211" s="441"/>
      <c r="D211" s="442">
        <v>613312</v>
      </c>
      <c r="E211" s="571" t="s">
        <v>197</v>
      </c>
      <c r="F211" s="572"/>
      <c r="G211" s="572"/>
      <c r="H211" s="572"/>
      <c r="I211" s="573"/>
      <c r="J211" s="75">
        <v>3015</v>
      </c>
      <c r="K211" s="75">
        <v>3000</v>
      </c>
      <c r="L211" s="129">
        <v>2299</v>
      </c>
      <c r="M211" s="129">
        <v>2000</v>
      </c>
      <c r="N211" s="280">
        <f>M211/K211*100</f>
        <v>66.66666666666666</v>
      </c>
    </row>
    <row r="212" spans="1:14" s="369" customFormat="1" ht="12.75">
      <c r="A212" s="448"/>
      <c r="B212" s="440"/>
      <c r="C212" s="441"/>
      <c r="D212" s="442">
        <v>613313</v>
      </c>
      <c r="E212" s="571" t="s">
        <v>198</v>
      </c>
      <c r="F212" s="572"/>
      <c r="G212" s="572"/>
      <c r="H212" s="572"/>
      <c r="I212" s="573"/>
      <c r="J212" s="75">
        <v>16299</v>
      </c>
      <c r="K212" s="75">
        <v>13000</v>
      </c>
      <c r="L212" s="129">
        <v>9680</v>
      </c>
      <c r="M212" s="129">
        <v>9000</v>
      </c>
      <c r="N212" s="280">
        <f>M212/K212*100</f>
        <v>69.23076923076923</v>
      </c>
    </row>
    <row r="213" spans="1:14" s="369" customFormat="1" ht="12.75">
      <c r="A213" s="448"/>
      <c r="B213" s="440"/>
      <c r="C213" s="441"/>
      <c r="D213" s="442">
        <v>613314</v>
      </c>
      <c r="E213" s="571" t="s">
        <v>199</v>
      </c>
      <c r="F213" s="572"/>
      <c r="G213" s="572"/>
      <c r="H213" s="572"/>
      <c r="I213" s="573"/>
      <c r="J213" s="75">
        <v>11569</v>
      </c>
      <c r="K213" s="75">
        <v>13000</v>
      </c>
      <c r="L213" s="129">
        <v>9366</v>
      </c>
      <c r="M213" s="129">
        <v>9000</v>
      </c>
      <c r="N213" s="280">
        <f>M213/K213*100</f>
        <v>69.23076923076923</v>
      </c>
    </row>
    <row r="214" spans="1:14" ht="15.75">
      <c r="A214" s="324"/>
      <c r="B214" s="246"/>
      <c r="C214" s="254"/>
      <c r="D214" s="88">
        <v>613320</v>
      </c>
      <c r="E214" s="581" t="s">
        <v>200</v>
      </c>
      <c r="F214" s="582"/>
      <c r="G214" s="582"/>
      <c r="H214" s="582"/>
      <c r="I214" s="583"/>
      <c r="J214" s="68">
        <f>SUM(J215:J217)</f>
        <v>176856</v>
      </c>
      <c r="K214" s="68">
        <f>SUM(K215:K217)</f>
        <v>34000</v>
      </c>
      <c r="L214" s="111">
        <f>SUM(L215:L217)</f>
        <v>27580</v>
      </c>
      <c r="M214" s="111">
        <f>M215+M216+M217</f>
        <v>26300</v>
      </c>
      <c r="N214" s="280">
        <f t="shared" si="1"/>
        <v>77.3529411764706</v>
      </c>
    </row>
    <row r="215" spans="1:14" s="369" customFormat="1" ht="12.75">
      <c r="A215" s="448"/>
      <c r="B215" s="440"/>
      <c r="C215" s="441"/>
      <c r="D215" s="442">
        <v>613321</v>
      </c>
      <c r="E215" s="571" t="s">
        <v>201</v>
      </c>
      <c r="F215" s="572"/>
      <c r="G215" s="572"/>
      <c r="H215" s="572"/>
      <c r="I215" s="573"/>
      <c r="J215" s="75">
        <v>151376</v>
      </c>
      <c r="K215" s="75">
        <v>16000</v>
      </c>
      <c r="L215" s="129">
        <v>13106</v>
      </c>
      <c r="M215" s="129">
        <v>12000</v>
      </c>
      <c r="N215" s="280">
        <f t="shared" si="1"/>
        <v>75</v>
      </c>
    </row>
    <row r="216" spans="1:14" s="369" customFormat="1" ht="12.75">
      <c r="A216" s="448"/>
      <c r="B216" s="440"/>
      <c r="C216" s="441"/>
      <c r="D216" s="442">
        <v>613322</v>
      </c>
      <c r="E216" s="571" t="s">
        <v>202</v>
      </c>
      <c r="F216" s="572"/>
      <c r="G216" s="572"/>
      <c r="H216" s="572"/>
      <c r="I216" s="573"/>
      <c r="J216" s="75">
        <v>0</v>
      </c>
      <c r="K216" s="75">
        <v>2000</v>
      </c>
      <c r="L216" s="129">
        <v>1702</v>
      </c>
      <c r="M216" s="129">
        <v>1300</v>
      </c>
      <c r="N216" s="280">
        <f>M216/K216*100</f>
        <v>65</v>
      </c>
    </row>
    <row r="217" spans="1:15" s="369" customFormat="1" ht="12.75">
      <c r="A217" s="448"/>
      <c r="B217" s="440"/>
      <c r="C217" s="441"/>
      <c r="D217" s="442">
        <v>613324</v>
      </c>
      <c r="E217" s="571" t="s">
        <v>203</v>
      </c>
      <c r="F217" s="572"/>
      <c r="G217" s="572"/>
      <c r="H217" s="572"/>
      <c r="I217" s="573"/>
      <c r="J217" s="75">
        <v>25480</v>
      </c>
      <c r="K217" s="75">
        <v>16000</v>
      </c>
      <c r="L217" s="129">
        <v>12772</v>
      </c>
      <c r="M217" s="129">
        <v>13000</v>
      </c>
      <c r="N217" s="280">
        <f t="shared" si="1"/>
        <v>81.25</v>
      </c>
      <c r="O217" s="509"/>
    </row>
    <row r="218" spans="1:14" ht="15.75">
      <c r="A218" s="325">
        <v>7</v>
      </c>
      <c r="B218" s="237"/>
      <c r="C218" s="87">
        <v>613400</v>
      </c>
      <c r="D218" s="88"/>
      <c r="E218" s="581" t="s">
        <v>204</v>
      </c>
      <c r="F218" s="582"/>
      <c r="G218" s="582"/>
      <c r="H218" s="582"/>
      <c r="I218" s="583"/>
      <c r="J218" s="68">
        <f>J219+J222</f>
        <v>18322</v>
      </c>
      <c r="K218" s="68">
        <f>K219+K222</f>
        <v>23200</v>
      </c>
      <c r="L218" s="109">
        <f>L219+L222</f>
        <v>19296</v>
      </c>
      <c r="M218" s="109">
        <f>M219+M222</f>
        <v>15200</v>
      </c>
      <c r="N218" s="280">
        <f t="shared" si="1"/>
        <v>65.51724137931035</v>
      </c>
    </row>
    <row r="219" spans="1:14" ht="15.75" customHeight="1">
      <c r="A219" s="324"/>
      <c r="B219" s="269"/>
      <c r="C219" s="270"/>
      <c r="D219" s="88">
        <v>613410</v>
      </c>
      <c r="E219" s="581" t="s">
        <v>205</v>
      </c>
      <c r="F219" s="582"/>
      <c r="G219" s="582"/>
      <c r="H219" s="582"/>
      <c r="I219" s="583"/>
      <c r="J219" s="68">
        <f>SUM(J220:J221)</f>
        <v>16865</v>
      </c>
      <c r="K219" s="68">
        <f>K220+K221</f>
        <v>21000</v>
      </c>
      <c r="L219" s="111">
        <f>SUM(L220:L221)</f>
        <v>18036</v>
      </c>
      <c r="M219" s="111">
        <f>M220+M221</f>
        <v>13700</v>
      </c>
      <c r="N219" s="280">
        <f t="shared" si="1"/>
        <v>65.23809523809524</v>
      </c>
    </row>
    <row r="220" spans="1:14" s="369" customFormat="1" ht="15.75" customHeight="1">
      <c r="A220" s="448"/>
      <c r="B220" s="428"/>
      <c r="C220" s="449"/>
      <c r="D220" s="442">
        <v>613415</v>
      </c>
      <c r="E220" s="571" t="s">
        <v>349</v>
      </c>
      <c r="F220" s="572"/>
      <c r="G220" s="572"/>
      <c r="H220" s="572"/>
      <c r="I220" s="573"/>
      <c r="J220" s="75">
        <v>1323</v>
      </c>
      <c r="K220" s="75">
        <v>1000</v>
      </c>
      <c r="L220" s="129">
        <v>618</v>
      </c>
      <c r="M220" s="129">
        <v>700</v>
      </c>
      <c r="N220" s="280">
        <f>M220/K220*100</f>
        <v>70</v>
      </c>
    </row>
    <row r="221" spans="1:14" s="369" customFormat="1" ht="15.75" customHeight="1">
      <c r="A221" s="448"/>
      <c r="B221" s="440"/>
      <c r="C221" s="441"/>
      <c r="D221" s="442">
        <v>613419</v>
      </c>
      <c r="E221" s="571" t="s">
        <v>206</v>
      </c>
      <c r="F221" s="572"/>
      <c r="G221" s="572"/>
      <c r="H221" s="572"/>
      <c r="I221" s="573"/>
      <c r="J221" s="75">
        <v>15542</v>
      </c>
      <c r="K221" s="75">
        <v>20000</v>
      </c>
      <c r="L221" s="129">
        <v>17418</v>
      </c>
      <c r="M221" s="129">
        <v>13000</v>
      </c>
      <c r="N221" s="268">
        <f t="shared" si="1"/>
        <v>65</v>
      </c>
    </row>
    <row r="222" spans="1:14" ht="14.25" customHeight="1">
      <c r="A222" s="396"/>
      <c r="B222" s="398"/>
      <c r="C222" s="395"/>
      <c r="D222" s="407" t="s">
        <v>383</v>
      </c>
      <c r="E222" s="581" t="s">
        <v>411</v>
      </c>
      <c r="F222" s="710"/>
      <c r="G222" s="710"/>
      <c r="H222" s="710"/>
      <c r="I222" s="711"/>
      <c r="J222" s="408">
        <f>J223+J224</f>
        <v>1457</v>
      </c>
      <c r="K222" s="408">
        <f>K223+K224</f>
        <v>2200</v>
      </c>
      <c r="L222" s="409">
        <f>L223+L224</f>
        <v>1260</v>
      </c>
      <c r="M222" s="409">
        <f>M223+M224</f>
        <v>1500</v>
      </c>
      <c r="N222" s="505">
        <f>M222/K222*100</f>
        <v>68.18181818181817</v>
      </c>
    </row>
    <row r="223" spans="1:14" s="369" customFormat="1" ht="16.5" customHeight="1">
      <c r="A223" s="448"/>
      <c r="B223" s="440"/>
      <c r="C223" s="441"/>
      <c r="D223" s="442">
        <v>613482</v>
      </c>
      <c r="E223" s="571" t="s">
        <v>207</v>
      </c>
      <c r="F223" s="572"/>
      <c r="G223" s="572"/>
      <c r="H223" s="572"/>
      <c r="I223" s="573"/>
      <c r="J223" s="75">
        <v>341</v>
      </c>
      <c r="K223" s="75">
        <v>200</v>
      </c>
      <c r="L223" s="129">
        <v>122</v>
      </c>
      <c r="M223" s="129">
        <v>200</v>
      </c>
      <c r="N223" s="280">
        <f>M223/K223*100</f>
        <v>100</v>
      </c>
    </row>
    <row r="224" spans="1:14" s="369" customFormat="1" ht="17.25" customHeight="1">
      <c r="A224" s="448"/>
      <c r="B224" s="440"/>
      <c r="C224" s="441"/>
      <c r="D224" s="442">
        <v>613484</v>
      </c>
      <c r="E224" s="571" t="s">
        <v>208</v>
      </c>
      <c r="F224" s="572"/>
      <c r="G224" s="572"/>
      <c r="H224" s="572"/>
      <c r="I224" s="573"/>
      <c r="J224" s="75">
        <v>1116</v>
      </c>
      <c r="K224" s="75">
        <v>2000</v>
      </c>
      <c r="L224" s="129">
        <v>1138</v>
      </c>
      <c r="M224" s="129">
        <v>1300</v>
      </c>
      <c r="N224" s="280">
        <f>M224/K224*100</f>
        <v>65</v>
      </c>
    </row>
    <row r="225" spans="1:14" ht="15.75" customHeight="1">
      <c r="A225" s="277"/>
      <c r="B225" s="273"/>
      <c r="C225" s="274"/>
      <c r="D225" s="274"/>
      <c r="E225" s="278"/>
      <c r="F225" s="278"/>
      <c r="G225" s="278"/>
      <c r="H225" s="278"/>
      <c r="I225" s="278"/>
      <c r="J225" s="275"/>
      <c r="K225" s="275"/>
      <c r="L225" s="275"/>
      <c r="M225" s="275"/>
      <c r="N225" s="279"/>
    </row>
    <row r="226" spans="1:14" ht="15.75" customHeight="1">
      <c r="A226" s="690" t="s">
        <v>10</v>
      </c>
      <c r="B226" s="690"/>
      <c r="C226" s="690"/>
      <c r="D226" s="690"/>
      <c r="E226" s="690"/>
      <c r="F226" s="690"/>
      <c r="G226" s="690"/>
      <c r="H226" s="690"/>
      <c r="I226" s="690"/>
      <c r="J226" s="690"/>
      <c r="K226" s="690"/>
      <c r="L226" s="690"/>
      <c r="M226" s="690"/>
      <c r="N226" s="690"/>
    </row>
    <row r="227" spans="1:14" ht="15.75" customHeight="1">
      <c r="A227" s="518"/>
      <c r="B227" s="518"/>
      <c r="C227" s="518"/>
      <c r="D227" s="518"/>
      <c r="E227" s="518"/>
      <c r="F227" s="518"/>
      <c r="G227" s="518"/>
      <c r="H227" s="518"/>
      <c r="I227" s="518"/>
      <c r="J227" s="518"/>
      <c r="K227" s="518"/>
      <c r="L227" s="518"/>
      <c r="M227" s="518"/>
      <c r="N227" s="518"/>
    </row>
    <row r="228" spans="1:14" ht="13.5" customHeight="1">
      <c r="A228" s="247" t="s">
        <v>5</v>
      </c>
      <c r="B228" s="247" t="s">
        <v>6</v>
      </c>
      <c r="C228" s="247" t="s">
        <v>7</v>
      </c>
      <c r="D228" s="247" t="s">
        <v>8</v>
      </c>
      <c r="E228" s="584" t="s">
        <v>9</v>
      </c>
      <c r="F228" s="584"/>
      <c r="G228" s="584"/>
      <c r="H228" s="584"/>
      <c r="I228" s="584"/>
      <c r="J228" s="271" t="s">
        <v>10</v>
      </c>
      <c r="K228" s="271" t="s">
        <v>11</v>
      </c>
      <c r="L228" s="271" t="s">
        <v>12</v>
      </c>
      <c r="M228" s="271" t="s">
        <v>13</v>
      </c>
      <c r="N228" s="247" t="s">
        <v>15</v>
      </c>
    </row>
    <row r="229" spans="1:14" ht="17.25" customHeight="1">
      <c r="A229" s="325">
        <v>8</v>
      </c>
      <c r="B229" s="237"/>
      <c r="C229" s="87">
        <v>613500</v>
      </c>
      <c r="D229" s="88"/>
      <c r="E229" s="581" t="s">
        <v>44</v>
      </c>
      <c r="F229" s="582"/>
      <c r="G229" s="582"/>
      <c r="H229" s="582"/>
      <c r="I229" s="583"/>
      <c r="J229" s="68">
        <f>J230+J233</f>
        <v>32171</v>
      </c>
      <c r="K229" s="68">
        <f>K230+K233</f>
        <v>46000</v>
      </c>
      <c r="L229" s="111">
        <f>L230+L233</f>
        <v>39258</v>
      </c>
      <c r="M229" s="111">
        <f>M230+M233</f>
        <v>32000</v>
      </c>
      <c r="N229" s="280">
        <f t="shared" si="1"/>
        <v>69.56521739130434</v>
      </c>
    </row>
    <row r="230" spans="1:14" ht="17.25" customHeight="1">
      <c r="A230" s="324"/>
      <c r="B230" s="246"/>
      <c r="C230" s="254"/>
      <c r="D230" s="88">
        <v>613510</v>
      </c>
      <c r="E230" s="581" t="s">
        <v>209</v>
      </c>
      <c r="F230" s="582"/>
      <c r="G230" s="582"/>
      <c r="H230" s="582"/>
      <c r="I230" s="583"/>
      <c r="J230" s="68">
        <f>J231+J232</f>
        <v>13542</v>
      </c>
      <c r="K230" s="68">
        <f>K231+K232</f>
        <v>18000</v>
      </c>
      <c r="L230" s="111">
        <f>SUM(L231:L232)</f>
        <v>14415</v>
      </c>
      <c r="M230" s="111">
        <f>SUM(M231:M232)</f>
        <v>12000</v>
      </c>
      <c r="N230" s="280">
        <f t="shared" si="1"/>
        <v>66.66666666666666</v>
      </c>
    </row>
    <row r="231" spans="1:14" s="369" customFormat="1" ht="17.25" customHeight="1">
      <c r="A231" s="448"/>
      <c r="B231" s="440"/>
      <c r="C231" s="441"/>
      <c r="D231" s="442">
        <v>613511</v>
      </c>
      <c r="E231" s="571" t="s">
        <v>210</v>
      </c>
      <c r="F231" s="572"/>
      <c r="G231" s="572"/>
      <c r="H231" s="572"/>
      <c r="I231" s="573"/>
      <c r="J231" s="75">
        <v>839</v>
      </c>
      <c r="K231" s="75">
        <v>0</v>
      </c>
      <c r="L231" s="129">
        <v>0</v>
      </c>
      <c r="M231" s="129">
        <v>0</v>
      </c>
      <c r="N231" s="280">
        <v>0</v>
      </c>
    </row>
    <row r="232" spans="1:14" s="369" customFormat="1" ht="17.25" customHeight="1">
      <c r="A232" s="448"/>
      <c r="B232" s="440"/>
      <c r="C232" s="441"/>
      <c r="D232" s="442">
        <v>613512</v>
      </c>
      <c r="E232" s="571" t="s">
        <v>211</v>
      </c>
      <c r="F232" s="572"/>
      <c r="G232" s="572"/>
      <c r="H232" s="572"/>
      <c r="I232" s="573"/>
      <c r="J232" s="75">
        <v>12703</v>
      </c>
      <c r="K232" s="75">
        <v>18000</v>
      </c>
      <c r="L232" s="129">
        <v>14415</v>
      </c>
      <c r="M232" s="129">
        <v>12000</v>
      </c>
      <c r="N232" s="280">
        <f t="shared" si="1"/>
        <v>66.66666666666666</v>
      </c>
    </row>
    <row r="233" spans="1:14" ht="17.25" customHeight="1">
      <c r="A233" s="324"/>
      <c r="B233" s="246"/>
      <c r="C233" s="255"/>
      <c r="D233" s="88">
        <v>613520</v>
      </c>
      <c r="E233" s="581" t="s">
        <v>212</v>
      </c>
      <c r="F233" s="582"/>
      <c r="G233" s="582"/>
      <c r="H233" s="582"/>
      <c r="I233" s="583"/>
      <c r="J233" s="68">
        <f>SUM(J234:J235)</f>
        <v>18629</v>
      </c>
      <c r="K233" s="68">
        <f>K234+K235</f>
        <v>28000</v>
      </c>
      <c r="L233" s="111">
        <f>L234+L235</f>
        <v>24843</v>
      </c>
      <c r="M233" s="111">
        <f>SUM(M234:M235)</f>
        <v>20000</v>
      </c>
      <c r="N233" s="280">
        <f t="shared" si="1"/>
        <v>71.42857142857143</v>
      </c>
    </row>
    <row r="234" spans="1:14" s="369" customFormat="1" ht="17.25" customHeight="1">
      <c r="A234" s="448"/>
      <c r="B234" s="305"/>
      <c r="C234" s="300"/>
      <c r="D234" s="442">
        <v>613523</v>
      </c>
      <c r="E234" s="571" t="s">
        <v>213</v>
      </c>
      <c r="F234" s="572"/>
      <c r="G234" s="572"/>
      <c r="H234" s="572"/>
      <c r="I234" s="573"/>
      <c r="J234" s="75">
        <v>2234</v>
      </c>
      <c r="K234" s="75">
        <v>3000</v>
      </c>
      <c r="L234" s="129">
        <v>2532</v>
      </c>
      <c r="M234" s="129">
        <v>3000</v>
      </c>
      <c r="N234" s="280">
        <f t="shared" si="1"/>
        <v>100</v>
      </c>
    </row>
    <row r="235" spans="1:14" s="369" customFormat="1" ht="17.25" customHeight="1">
      <c r="A235" s="448"/>
      <c r="B235" s="450"/>
      <c r="C235" s="451"/>
      <c r="D235" s="442">
        <v>613524</v>
      </c>
      <c r="E235" s="571" t="s">
        <v>348</v>
      </c>
      <c r="F235" s="572"/>
      <c r="G235" s="572"/>
      <c r="H235" s="572"/>
      <c r="I235" s="573"/>
      <c r="J235" s="75">
        <v>16395</v>
      </c>
      <c r="K235" s="75">
        <v>25000</v>
      </c>
      <c r="L235" s="129">
        <v>22311</v>
      </c>
      <c r="M235" s="129">
        <v>17000</v>
      </c>
      <c r="N235" s="280">
        <f t="shared" si="1"/>
        <v>68</v>
      </c>
    </row>
    <row r="236" spans="1:14" ht="17.25" customHeight="1">
      <c r="A236" s="325">
        <v>9</v>
      </c>
      <c r="B236" s="237"/>
      <c r="C236" s="87">
        <v>613600</v>
      </c>
      <c r="D236" s="88"/>
      <c r="E236" s="581" t="s">
        <v>18</v>
      </c>
      <c r="F236" s="582"/>
      <c r="G236" s="582"/>
      <c r="H236" s="582"/>
      <c r="I236" s="583"/>
      <c r="J236" s="68">
        <f>J237</f>
        <v>5654</v>
      </c>
      <c r="K236" s="68">
        <f>K238</f>
        <v>7000</v>
      </c>
      <c r="L236" s="109">
        <f>L238</f>
        <v>6140</v>
      </c>
      <c r="M236" s="109">
        <f>M237</f>
        <v>5000</v>
      </c>
      <c r="N236" s="280">
        <f aca="true" t="shared" si="2" ref="N236:N252">M236/K236*100</f>
        <v>71.42857142857143</v>
      </c>
    </row>
    <row r="237" spans="1:14" ht="15.75" customHeight="1">
      <c r="A237" s="324"/>
      <c r="B237" s="246"/>
      <c r="C237" s="388"/>
      <c r="D237" s="88">
        <v>613610</v>
      </c>
      <c r="E237" s="581" t="s">
        <v>214</v>
      </c>
      <c r="F237" s="582"/>
      <c r="G237" s="582"/>
      <c r="H237" s="582"/>
      <c r="I237" s="583"/>
      <c r="J237" s="68">
        <f>J238</f>
        <v>5654</v>
      </c>
      <c r="K237" s="68">
        <f>K238</f>
        <v>7000</v>
      </c>
      <c r="L237" s="111">
        <f>L238</f>
        <v>6140</v>
      </c>
      <c r="M237" s="111">
        <f>M238</f>
        <v>5000</v>
      </c>
      <c r="N237" s="280">
        <f t="shared" si="2"/>
        <v>71.42857142857143</v>
      </c>
    </row>
    <row r="238" spans="1:14" s="369" customFormat="1" ht="12.75">
      <c r="A238" s="448"/>
      <c r="B238" s="440"/>
      <c r="C238" s="451"/>
      <c r="D238" s="442">
        <v>613611</v>
      </c>
      <c r="E238" s="571" t="s">
        <v>215</v>
      </c>
      <c r="F238" s="572"/>
      <c r="G238" s="572"/>
      <c r="H238" s="572"/>
      <c r="I238" s="573"/>
      <c r="J238" s="75">
        <v>5654</v>
      </c>
      <c r="K238" s="75">
        <v>7000</v>
      </c>
      <c r="L238" s="129">
        <v>6140</v>
      </c>
      <c r="M238" s="129">
        <v>5000</v>
      </c>
      <c r="N238" s="280">
        <f t="shared" si="2"/>
        <v>71.42857142857143</v>
      </c>
    </row>
    <row r="239" spans="1:14" ht="15.75">
      <c r="A239" s="325">
        <v>10</v>
      </c>
      <c r="B239" s="237"/>
      <c r="C239" s="87">
        <v>613700</v>
      </c>
      <c r="D239" s="88"/>
      <c r="E239" s="581" t="s">
        <v>216</v>
      </c>
      <c r="F239" s="582"/>
      <c r="G239" s="582"/>
      <c r="H239" s="582"/>
      <c r="I239" s="583"/>
      <c r="J239" s="68">
        <f>J240+J245</f>
        <v>244930</v>
      </c>
      <c r="K239" s="68">
        <f>K240+K245</f>
        <v>460100</v>
      </c>
      <c r="L239" s="109">
        <f>L240+L245</f>
        <v>397194</v>
      </c>
      <c r="M239" s="109">
        <f>M240+M245</f>
        <v>316800</v>
      </c>
      <c r="N239" s="280">
        <f t="shared" si="2"/>
        <v>68.8545968267768</v>
      </c>
    </row>
    <row r="240" spans="1:14" ht="15.75">
      <c r="A240" s="324"/>
      <c r="B240" s="246"/>
      <c r="C240" s="388"/>
      <c r="D240" s="88">
        <v>613710</v>
      </c>
      <c r="E240" s="581" t="s">
        <v>217</v>
      </c>
      <c r="F240" s="582"/>
      <c r="G240" s="582"/>
      <c r="H240" s="582"/>
      <c r="I240" s="583"/>
      <c r="J240" s="68">
        <f>SUM(J241:J244)</f>
        <v>9143</v>
      </c>
      <c r="K240" s="68">
        <f>K241+K242+K243+K244</f>
        <v>42100</v>
      </c>
      <c r="L240" s="111">
        <f>SUM(L241:L244)</f>
        <v>35476</v>
      </c>
      <c r="M240" s="111">
        <f>SUM(M241:M244)</f>
        <v>34800</v>
      </c>
      <c r="N240" s="280">
        <f t="shared" si="2"/>
        <v>82.6603325415677</v>
      </c>
    </row>
    <row r="241" spans="1:14" s="369" customFormat="1" ht="15.75" customHeight="1">
      <c r="A241" s="452"/>
      <c r="B241" s="440"/>
      <c r="C241" s="451"/>
      <c r="D241" s="453">
        <v>613711</v>
      </c>
      <c r="E241" s="571" t="s">
        <v>218</v>
      </c>
      <c r="F241" s="572"/>
      <c r="G241" s="572"/>
      <c r="H241" s="572"/>
      <c r="I241" s="573"/>
      <c r="J241" s="133">
        <v>8224</v>
      </c>
      <c r="K241" s="133">
        <v>40000</v>
      </c>
      <c r="L241" s="134">
        <v>33761</v>
      </c>
      <c r="M241" s="134">
        <v>20000</v>
      </c>
      <c r="N241" s="280">
        <f t="shared" si="2"/>
        <v>50</v>
      </c>
    </row>
    <row r="242" spans="1:14" s="369" customFormat="1" ht="15.75" customHeight="1">
      <c r="A242" s="452"/>
      <c r="B242" s="440"/>
      <c r="C242" s="451"/>
      <c r="D242" s="453">
        <v>613712</v>
      </c>
      <c r="E242" s="571" t="s">
        <v>219</v>
      </c>
      <c r="F242" s="572"/>
      <c r="G242" s="572"/>
      <c r="H242" s="572"/>
      <c r="I242" s="573"/>
      <c r="J242" s="133">
        <v>0</v>
      </c>
      <c r="K242" s="133">
        <v>1000</v>
      </c>
      <c r="L242" s="134">
        <v>634</v>
      </c>
      <c r="M242" s="134">
        <v>1000</v>
      </c>
      <c r="N242" s="280">
        <f>M242/K242*100</f>
        <v>100</v>
      </c>
    </row>
    <row r="243" spans="1:14" s="369" customFormat="1" ht="15.75" customHeight="1">
      <c r="A243" s="452"/>
      <c r="B243" s="440"/>
      <c r="C243" s="451"/>
      <c r="D243" s="453">
        <v>613713</v>
      </c>
      <c r="E243" s="571" t="s">
        <v>220</v>
      </c>
      <c r="F243" s="572"/>
      <c r="G243" s="572"/>
      <c r="H243" s="572"/>
      <c r="I243" s="573"/>
      <c r="J243" s="133">
        <v>919</v>
      </c>
      <c r="K243" s="133">
        <v>1100</v>
      </c>
      <c r="L243" s="134">
        <v>1081</v>
      </c>
      <c r="M243" s="134">
        <v>800</v>
      </c>
      <c r="N243" s="280">
        <f t="shared" si="2"/>
        <v>72.72727272727273</v>
      </c>
    </row>
    <row r="244" spans="1:14" s="369" customFormat="1" ht="15.75" customHeight="1">
      <c r="A244" s="452"/>
      <c r="B244" s="440"/>
      <c r="C244" s="451"/>
      <c r="D244" s="453">
        <v>613714</v>
      </c>
      <c r="E244" s="571" t="s">
        <v>221</v>
      </c>
      <c r="F244" s="572"/>
      <c r="G244" s="572"/>
      <c r="H244" s="572"/>
      <c r="I244" s="573"/>
      <c r="J244" s="133">
        <v>0</v>
      </c>
      <c r="K244" s="133">
        <v>0</v>
      </c>
      <c r="L244" s="134">
        <v>0</v>
      </c>
      <c r="M244" s="134">
        <v>13000</v>
      </c>
      <c r="N244" s="280">
        <v>0</v>
      </c>
    </row>
    <row r="245" spans="1:14" ht="15.75" customHeight="1">
      <c r="A245" s="327"/>
      <c r="B245" s="246"/>
      <c r="C245" s="388"/>
      <c r="D245" s="257">
        <v>613720</v>
      </c>
      <c r="E245" s="581" t="s">
        <v>222</v>
      </c>
      <c r="F245" s="582"/>
      <c r="G245" s="582"/>
      <c r="H245" s="582"/>
      <c r="I245" s="583"/>
      <c r="J245" s="70">
        <f>SUM(J246:J249)</f>
        <v>235787</v>
      </c>
      <c r="K245" s="70">
        <f>K246+K247+K248+K249</f>
        <v>418000</v>
      </c>
      <c r="L245" s="140">
        <f>SUM(L246:L249)</f>
        <v>361718</v>
      </c>
      <c r="M245" s="140">
        <f>SUM(M246:M249)</f>
        <v>282000</v>
      </c>
      <c r="N245" s="280">
        <f t="shared" si="2"/>
        <v>67.46411483253588</v>
      </c>
    </row>
    <row r="246" spans="1:14" s="369" customFormat="1" ht="15.75" customHeight="1">
      <c r="A246" s="452"/>
      <c r="B246" s="440"/>
      <c r="C246" s="451"/>
      <c r="D246" s="453">
        <v>613721</v>
      </c>
      <c r="E246" s="571" t="s">
        <v>223</v>
      </c>
      <c r="F246" s="572"/>
      <c r="G246" s="572"/>
      <c r="H246" s="572"/>
      <c r="I246" s="573"/>
      <c r="J246" s="133">
        <v>779</v>
      </c>
      <c r="K246" s="133">
        <v>6000</v>
      </c>
      <c r="L246" s="134">
        <v>4894</v>
      </c>
      <c r="M246" s="134">
        <v>4000</v>
      </c>
      <c r="N246" s="280">
        <f t="shared" si="2"/>
        <v>66.66666666666666</v>
      </c>
    </row>
    <row r="247" spans="1:14" s="369" customFormat="1" ht="15.75" customHeight="1">
      <c r="A247" s="452"/>
      <c r="B247" s="440"/>
      <c r="C247" s="451"/>
      <c r="D247" s="453">
        <v>613722</v>
      </c>
      <c r="E247" s="558" t="s">
        <v>224</v>
      </c>
      <c r="F247" s="559"/>
      <c r="G247" s="559"/>
      <c r="H247" s="559"/>
      <c r="I247" s="560"/>
      <c r="J247" s="133">
        <v>10562</v>
      </c>
      <c r="K247" s="133">
        <v>10000</v>
      </c>
      <c r="L247" s="134">
        <v>8386</v>
      </c>
      <c r="M247" s="134">
        <v>6000</v>
      </c>
      <c r="N247" s="280">
        <f t="shared" si="2"/>
        <v>60</v>
      </c>
    </row>
    <row r="248" spans="1:14" s="369" customFormat="1" ht="15.75" customHeight="1">
      <c r="A248" s="452"/>
      <c r="B248" s="440"/>
      <c r="C248" s="451"/>
      <c r="D248" s="453">
        <v>613723</v>
      </c>
      <c r="E248" s="558" t="s">
        <v>225</v>
      </c>
      <c r="F248" s="559"/>
      <c r="G248" s="559"/>
      <c r="H248" s="559"/>
      <c r="I248" s="560"/>
      <c r="J248" s="133">
        <v>3057</v>
      </c>
      <c r="K248" s="133">
        <v>2000</v>
      </c>
      <c r="L248" s="134">
        <v>1383</v>
      </c>
      <c r="M248" s="134">
        <v>2000</v>
      </c>
      <c r="N248" s="280">
        <f t="shared" si="2"/>
        <v>100</v>
      </c>
    </row>
    <row r="249" spans="1:14" s="369" customFormat="1" ht="18.75" customHeight="1">
      <c r="A249" s="452"/>
      <c r="B249" s="426"/>
      <c r="C249" s="454"/>
      <c r="D249" s="453">
        <v>613724</v>
      </c>
      <c r="E249" s="558" t="s">
        <v>360</v>
      </c>
      <c r="F249" s="559"/>
      <c r="G249" s="559"/>
      <c r="H249" s="559"/>
      <c r="I249" s="560"/>
      <c r="J249" s="133">
        <v>221389</v>
      </c>
      <c r="K249" s="133">
        <v>400000</v>
      </c>
      <c r="L249" s="134">
        <v>347055</v>
      </c>
      <c r="M249" s="134">
        <v>270000</v>
      </c>
      <c r="N249" s="280">
        <f t="shared" si="2"/>
        <v>67.5</v>
      </c>
    </row>
    <row r="250" spans="1:14" ht="17.25" customHeight="1">
      <c r="A250" s="323" t="s">
        <v>70</v>
      </c>
      <c r="B250" s="237"/>
      <c r="C250" s="87">
        <v>613800</v>
      </c>
      <c r="D250" s="88"/>
      <c r="E250" s="585" t="s">
        <v>226</v>
      </c>
      <c r="F250" s="586"/>
      <c r="G250" s="586"/>
      <c r="H250" s="586"/>
      <c r="I250" s="587"/>
      <c r="J250" s="68">
        <f>J251</f>
        <v>4220</v>
      </c>
      <c r="K250" s="68">
        <f>K251</f>
        <v>4000</v>
      </c>
      <c r="L250" s="109">
        <f>L252</f>
        <v>3276</v>
      </c>
      <c r="M250" s="109">
        <f>M252</f>
        <v>4000</v>
      </c>
      <c r="N250" s="280">
        <f t="shared" si="2"/>
        <v>100</v>
      </c>
    </row>
    <row r="251" spans="1:14" ht="15.75">
      <c r="A251" s="328"/>
      <c r="B251" s="269"/>
      <c r="C251" s="242"/>
      <c r="D251" s="257">
        <v>613820</v>
      </c>
      <c r="E251" s="585" t="s">
        <v>227</v>
      </c>
      <c r="F251" s="586"/>
      <c r="G251" s="586"/>
      <c r="H251" s="586"/>
      <c r="I251" s="587"/>
      <c r="J251" s="70">
        <f>J252</f>
        <v>4220</v>
      </c>
      <c r="K251" s="70">
        <f>SUM(K252)</f>
        <v>4000</v>
      </c>
      <c r="L251" s="140">
        <f>L252</f>
        <v>3276</v>
      </c>
      <c r="M251" s="140">
        <f>M252</f>
        <v>4000</v>
      </c>
      <c r="N251" s="280">
        <f t="shared" si="2"/>
        <v>100</v>
      </c>
    </row>
    <row r="252" spans="1:14" s="369" customFormat="1" ht="12.75">
      <c r="A252" s="455"/>
      <c r="B252" s="440"/>
      <c r="C252" s="451"/>
      <c r="D252" s="442">
        <v>613821</v>
      </c>
      <c r="E252" s="571" t="s">
        <v>228</v>
      </c>
      <c r="F252" s="572"/>
      <c r="G252" s="572"/>
      <c r="H252" s="572"/>
      <c r="I252" s="573"/>
      <c r="J252" s="75">
        <v>4220</v>
      </c>
      <c r="K252" s="75">
        <v>4000</v>
      </c>
      <c r="L252" s="129">
        <v>3276</v>
      </c>
      <c r="M252" s="129">
        <v>4000</v>
      </c>
      <c r="N252" s="268">
        <f t="shared" si="2"/>
        <v>100</v>
      </c>
    </row>
    <row r="253" spans="1:14" ht="15" customHeight="1">
      <c r="A253" s="407" t="s">
        <v>384</v>
      </c>
      <c r="B253" s="331"/>
      <c r="C253" s="323" t="s">
        <v>381</v>
      </c>
      <c r="D253" s="397"/>
      <c r="E253" s="702" t="s">
        <v>107</v>
      </c>
      <c r="F253" s="703"/>
      <c r="G253" s="703"/>
      <c r="H253" s="703"/>
      <c r="I253" s="704"/>
      <c r="J253" s="321">
        <f>J254+J264+J268+J270+J272+J278+J280</f>
        <v>1197452</v>
      </c>
      <c r="K253" s="321">
        <f>K254+K264+K268+K270+K272+K278+K280</f>
        <v>531000</v>
      </c>
      <c r="L253" s="267">
        <f>L254+L264+L268+L270+L272+L278+L280</f>
        <v>434212</v>
      </c>
      <c r="M253" s="267">
        <f>M254+M264+M268+M270+M272+M278+M280</f>
        <v>606400</v>
      </c>
      <c r="N253" s="505">
        <f>M253/K253*100</f>
        <v>114.19962335216573</v>
      </c>
    </row>
    <row r="254" spans="1:14" ht="15.75" customHeight="1">
      <c r="A254" s="329"/>
      <c r="B254" s="246"/>
      <c r="C254" s="388"/>
      <c r="D254" s="88">
        <v>613910</v>
      </c>
      <c r="E254" s="581" t="s">
        <v>232</v>
      </c>
      <c r="F254" s="582"/>
      <c r="G254" s="582"/>
      <c r="H254" s="582"/>
      <c r="I254" s="583"/>
      <c r="J254" s="74">
        <f>SUM(J255:J258)</f>
        <v>103933</v>
      </c>
      <c r="K254" s="74">
        <f>K256+K257+K258</f>
        <v>123000</v>
      </c>
      <c r="L254" s="258">
        <f>SUM(L255:L258)</f>
        <v>107254</v>
      </c>
      <c r="M254" s="258">
        <f>SUM(M256:M258)</f>
        <v>80000</v>
      </c>
      <c r="N254" s="280">
        <f>M254/K254*100</f>
        <v>65.04065040650406</v>
      </c>
    </row>
    <row r="255" spans="1:14" s="369" customFormat="1" ht="15.75" customHeight="1">
      <c r="A255" s="456"/>
      <c r="B255" s="457"/>
      <c r="C255" s="451"/>
      <c r="D255" s="442">
        <v>613913</v>
      </c>
      <c r="E255" s="571" t="s">
        <v>395</v>
      </c>
      <c r="F255" s="572"/>
      <c r="G255" s="572"/>
      <c r="H255" s="572"/>
      <c r="I255" s="573"/>
      <c r="J255" s="131">
        <v>218</v>
      </c>
      <c r="K255" s="131">
        <v>0</v>
      </c>
      <c r="L255" s="130">
        <v>0</v>
      </c>
      <c r="M255" s="130">
        <v>0</v>
      </c>
      <c r="N255" s="280">
        <v>0</v>
      </c>
    </row>
    <row r="256" spans="1:14" s="369" customFormat="1" ht="15" customHeight="1">
      <c r="A256" s="458"/>
      <c r="B256" s="440"/>
      <c r="C256" s="454"/>
      <c r="D256" s="442">
        <v>613914</v>
      </c>
      <c r="E256" s="558" t="s">
        <v>233</v>
      </c>
      <c r="F256" s="559"/>
      <c r="G256" s="559"/>
      <c r="H256" s="559"/>
      <c r="I256" s="560"/>
      <c r="J256" s="131">
        <v>39547</v>
      </c>
      <c r="K256" s="131">
        <v>50000</v>
      </c>
      <c r="L256" s="130">
        <v>44192</v>
      </c>
      <c r="M256" s="130">
        <v>27000</v>
      </c>
      <c r="N256" s="280">
        <f>M256/K256*100</f>
        <v>54</v>
      </c>
    </row>
    <row r="257" spans="1:14" s="369" customFormat="1" ht="12.75">
      <c r="A257" s="458"/>
      <c r="B257" s="440"/>
      <c r="C257" s="454"/>
      <c r="D257" s="447" t="s">
        <v>229</v>
      </c>
      <c r="E257" s="571" t="s">
        <v>234</v>
      </c>
      <c r="F257" s="572"/>
      <c r="G257" s="572"/>
      <c r="H257" s="572"/>
      <c r="I257" s="573"/>
      <c r="J257" s="75">
        <v>33200</v>
      </c>
      <c r="K257" s="75">
        <v>35000</v>
      </c>
      <c r="L257" s="129">
        <v>31936</v>
      </c>
      <c r="M257" s="129">
        <v>25000</v>
      </c>
      <c r="N257" s="280">
        <f>M257/K257*100</f>
        <v>71.42857142857143</v>
      </c>
    </row>
    <row r="258" spans="1:14" s="369" customFormat="1" ht="12.75">
      <c r="A258" s="458"/>
      <c r="B258" s="440"/>
      <c r="C258" s="454"/>
      <c r="D258" s="447" t="s">
        <v>53</v>
      </c>
      <c r="E258" s="571" t="s">
        <v>235</v>
      </c>
      <c r="F258" s="572"/>
      <c r="G258" s="572"/>
      <c r="H258" s="572"/>
      <c r="I258" s="573"/>
      <c r="J258" s="75">
        <v>30968</v>
      </c>
      <c r="K258" s="75">
        <v>38000</v>
      </c>
      <c r="L258" s="129">
        <v>31126</v>
      </c>
      <c r="M258" s="129">
        <v>28000</v>
      </c>
      <c r="N258" s="280">
        <f>M258/K258*100</f>
        <v>73.68421052631578</v>
      </c>
    </row>
    <row r="259" spans="1:14" s="369" customFormat="1" ht="12.75">
      <c r="A259" s="504"/>
      <c r="B259" s="495"/>
      <c r="C259" s="492"/>
      <c r="D259" s="494"/>
      <c r="E259" s="496"/>
      <c r="F259" s="496"/>
      <c r="G259" s="496"/>
      <c r="H259" s="496"/>
      <c r="I259" s="496"/>
      <c r="J259" s="275"/>
      <c r="K259" s="275"/>
      <c r="L259" s="275"/>
      <c r="M259" s="275"/>
      <c r="N259" s="279"/>
    </row>
    <row r="260" spans="1:14" s="369" customFormat="1" ht="12.75">
      <c r="A260" s="504"/>
      <c r="B260" s="495"/>
      <c r="C260" s="492"/>
      <c r="D260" s="494"/>
      <c r="E260" s="496"/>
      <c r="F260" s="496"/>
      <c r="G260" s="496"/>
      <c r="H260" s="496"/>
      <c r="I260" s="496"/>
      <c r="J260" s="275"/>
      <c r="K260" s="275"/>
      <c r="L260" s="275"/>
      <c r="M260" s="275"/>
      <c r="N260" s="279"/>
    </row>
    <row r="261" spans="1:14" ht="13.5" customHeight="1">
      <c r="A261" s="588" t="s">
        <v>11</v>
      </c>
      <c r="B261" s="589"/>
      <c r="C261" s="589"/>
      <c r="D261" s="589"/>
      <c r="E261" s="589"/>
      <c r="F261" s="589"/>
      <c r="G261" s="589"/>
      <c r="H261" s="589"/>
      <c r="I261" s="589"/>
      <c r="J261" s="589"/>
      <c r="K261" s="589"/>
      <c r="L261" s="589"/>
      <c r="M261" s="589"/>
      <c r="N261" s="589"/>
    </row>
    <row r="262" spans="1:14" ht="13.5" customHeight="1">
      <c r="A262" s="516"/>
      <c r="B262" s="517"/>
      <c r="C262" s="517"/>
      <c r="D262" s="517"/>
      <c r="E262" s="517"/>
      <c r="F262" s="517"/>
      <c r="G262" s="517"/>
      <c r="H262" s="517"/>
      <c r="I262" s="517"/>
      <c r="J262" s="517"/>
      <c r="K262" s="517"/>
      <c r="L262" s="517"/>
      <c r="M262" s="517"/>
      <c r="N262" s="517"/>
    </row>
    <row r="263" spans="1:14" ht="13.5" customHeight="1">
      <c r="A263" s="247" t="s">
        <v>5</v>
      </c>
      <c r="B263" s="247" t="s">
        <v>6</v>
      </c>
      <c r="C263" s="247" t="s">
        <v>7</v>
      </c>
      <c r="D263" s="247" t="s">
        <v>8</v>
      </c>
      <c r="E263" s="584" t="s">
        <v>9</v>
      </c>
      <c r="F263" s="584"/>
      <c r="G263" s="584"/>
      <c r="H263" s="584"/>
      <c r="I263" s="584"/>
      <c r="J263" s="271" t="s">
        <v>10</v>
      </c>
      <c r="K263" s="271" t="s">
        <v>11</v>
      </c>
      <c r="L263" s="271" t="s">
        <v>12</v>
      </c>
      <c r="M263" s="271" t="s">
        <v>13</v>
      </c>
      <c r="N263" s="247" t="s">
        <v>15</v>
      </c>
    </row>
    <row r="264" spans="1:14" ht="17.25" customHeight="1">
      <c r="A264" s="329"/>
      <c r="B264" s="259"/>
      <c r="C264" s="255"/>
      <c r="D264" s="260" t="s">
        <v>230</v>
      </c>
      <c r="E264" s="581" t="s">
        <v>236</v>
      </c>
      <c r="F264" s="582"/>
      <c r="G264" s="582"/>
      <c r="H264" s="582"/>
      <c r="I264" s="583"/>
      <c r="J264" s="68">
        <f>J265</f>
        <v>675</v>
      </c>
      <c r="K264" s="68">
        <f>K265</f>
        <v>0</v>
      </c>
      <c r="L264" s="111">
        <f>L265</f>
        <v>0</v>
      </c>
      <c r="M264" s="111">
        <f>M265</f>
        <v>0</v>
      </c>
      <c r="N264" s="280">
        <v>0</v>
      </c>
    </row>
    <row r="265" spans="1:14" s="369" customFormat="1" ht="12.75">
      <c r="A265" s="458"/>
      <c r="B265" s="440"/>
      <c r="C265" s="459"/>
      <c r="D265" s="442">
        <v>613922</v>
      </c>
      <c r="E265" s="571" t="s">
        <v>237</v>
      </c>
      <c r="F265" s="572"/>
      <c r="G265" s="572"/>
      <c r="H265" s="572"/>
      <c r="I265" s="573"/>
      <c r="J265" s="75">
        <v>675</v>
      </c>
      <c r="K265" s="75">
        <v>0</v>
      </c>
      <c r="L265" s="129">
        <v>0</v>
      </c>
      <c r="M265" s="129">
        <v>0</v>
      </c>
      <c r="N265" s="280">
        <v>0</v>
      </c>
    </row>
    <row r="266" spans="1:14" ht="15.75">
      <c r="A266" s="329"/>
      <c r="B266" s="246"/>
      <c r="C266" s="255"/>
      <c r="D266" s="88">
        <v>613930</v>
      </c>
      <c r="E266" s="581" t="s">
        <v>238</v>
      </c>
      <c r="F266" s="582"/>
      <c r="G266" s="582"/>
      <c r="H266" s="582"/>
      <c r="I266" s="583"/>
      <c r="J266" s="68">
        <f>J267</f>
        <v>0</v>
      </c>
      <c r="K266" s="68">
        <f>K267</f>
        <v>0</v>
      </c>
      <c r="L266" s="111">
        <f>L267</f>
        <v>0</v>
      </c>
      <c r="M266" s="111">
        <f>M267</f>
        <v>0</v>
      </c>
      <c r="N266" s="280">
        <v>0</v>
      </c>
    </row>
    <row r="267" spans="1:14" s="369" customFormat="1" ht="12.75">
      <c r="A267" s="458"/>
      <c r="B267" s="440"/>
      <c r="C267" s="454"/>
      <c r="D267" s="442">
        <v>613937</v>
      </c>
      <c r="E267" s="571" t="s">
        <v>239</v>
      </c>
      <c r="F267" s="572"/>
      <c r="G267" s="572"/>
      <c r="H267" s="572"/>
      <c r="I267" s="573"/>
      <c r="J267" s="75">
        <v>0</v>
      </c>
      <c r="K267" s="75">
        <v>0</v>
      </c>
      <c r="L267" s="129">
        <v>0</v>
      </c>
      <c r="M267" s="129">
        <v>0</v>
      </c>
      <c r="N267" s="280">
        <v>0</v>
      </c>
    </row>
    <row r="268" spans="1:14" ht="14.25" customHeight="1">
      <c r="A268" s="329"/>
      <c r="B268" s="246"/>
      <c r="C268" s="255"/>
      <c r="D268" s="88">
        <v>613940</v>
      </c>
      <c r="E268" s="581" t="s">
        <v>240</v>
      </c>
      <c r="F268" s="582"/>
      <c r="G268" s="582"/>
      <c r="H268" s="582"/>
      <c r="I268" s="583"/>
      <c r="J268" s="68">
        <f>J269</f>
        <v>2794</v>
      </c>
      <c r="K268" s="68">
        <f>K269</f>
        <v>2000</v>
      </c>
      <c r="L268" s="111">
        <f>L269</f>
        <v>1934</v>
      </c>
      <c r="M268" s="111">
        <f>M269</f>
        <v>2000</v>
      </c>
      <c r="N268" s="280">
        <f aca="true" t="shared" si="3" ref="N268:N273">M268/K268*100</f>
        <v>100</v>
      </c>
    </row>
    <row r="269" spans="1:15" s="369" customFormat="1" ht="12.75">
      <c r="A269" s="448"/>
      <c r="B269" s="440"/>
      <c r="C269" s="454"/>
      <c r="D269" s="320">
        <v>613941</v>
      </c>
      <c r="E269" s="578" t="s">
        <v>241</v>
      </c>
      <c r="F269" s="578"/>
      <c r="G269" s="578"/>
      <c r="H269" s="578"/>
      <c r="I269" s="578"/>
      <c r="J269" s="75">
        <v>2794</v>
      </c>
      <c r="K269" s="75">
        <v>2000</v>
      </c>
      <c r="L269" s="126">
        <v>1934</v>
      </c>
      <c r="M269" s="126">
        <v>2000</v>
      </c>
      <c r="N269" s="268">
        <f t="shared" si="3"/>
        <v>100</v>
      </c>
      <c r="O269" s="51"/>
    </row>
    <row r="270" spans="1:16" ht="15.75">
      <c r="A270" s="324"/>
      <c r="B270" s="246"/>
      <c r="C270" s="254"/>
      <c r="D270" s="253" t="s">
        <v>231</v>
      </c>
      <c r="E270" s="581" t="s">
        <v>242</v>
      </c>
      <c r="F270" s="582"/>
      <c r="G270" s="582"/>
      <c r="H270" s="582"/>
      <c r="I270" s="583"/>
      <c r="J270" s="68">
        <f>J271</f>
        <v>6826</v>
      </c>
      <c r="K270" s="68">
        <f>K271</f>
        <v>4000</v>
      </c>
      <c r="L270" s="111">
        <f>L271</f>
        <v>142</v>
      </c>
      <c r="M270" s="111">
        <f>M271</f>
        <v>3000</v>
      </c>
      <c r="N270" s="280">
        <f t="shared" si="3"/>
        <v>75</v>
      </c>
      <c r="P270" s="4"/>
    </row>
    <row r="271" spans="1:14" s="369" customFormat="1" ht="12.75">
      <c r="A271" s="448"/>
      <c r="B271" s="440"/>
      <c r="C271" s="441"/>
      <c r="D271" s="442">
        <v>613961</v>
      </c>
      <c r="E271" s="558" t="s">
        <v>243</v>
      </c>
      <c r="F271" s="559"/>
      <c r="G271" s="559"/>
      <c r="H271" s="559"/>
      <c r="I271" s="560"/>
      <c r="J271" s="75">
        <v>6826</v>
      </c>
      <c r="K271" s="75">
        <v>4000</v>
      </c>
      <c r="L271" s="129">
        <v>142</v>
      </c>
      <c r="M271" s="129">
        <v>3000</v>
      </c>
      <c r="N271" s="280">
        <f t="shared" si="3"/>
        <v>75</v>
      </c>
    </row>
    <row r="272" spans="1:14" s="45" customFormat="1" ht="15.75" customHeight="1">
      <c r="A272" s="334"/>
      <c r="B272" s="246"/>
      <c r="C272" s="254"/>
      <c r="D272" s="183">
        <v>613970</v>
      </c>
      <c r="E272" s="585" t="s">
        <v>244</v>
      </c>
      <c r="F272" s="586"/>
      <c r="G272" s="586"/>
      <c r="H272" s="586"/>
      <c r="I272" s="587"/>
      <c r="J272" s="69">
        <f>SUM(J273:J277)</f>
        <v>85720</v>
      </c>
      <c r="K272" s="69">
        <f>K273+K275+K276+K277</f>
        <v>215000</v>
      </c>
      <c r="L272" s="132">
        <f>SUM(L273:L277)</f>
        <v>166306</v>
      </c>
      <c r="M272" s="132">
        <f>SUM(M273:M277)</f>
        <v>138000</v>
      </c>
      <c r="N272" s="280">
        <f t="shared" si="3"/>
        <v>64.18604651162791</v>
      </c>
    </row>
    <row r="273" spans="1:14" s="437" customFormat="1" ht="29.25" customHeight="1">
      <c r="A273" s="460"/>
      <c r="B273" s="440"/>
      <c r="C273" s="441"/>
      <c r="D273" s="461">
        <v>613971</v>
      </c>
      <c r="E273" s="558" t="s">
        <v>358</v>
      </c>
      <c r="F273" s="559"/>
      <c r="G273" s="559"/>
      <c r="H273" s="559"/>
      <c r="I273" s="560"/>
      <c r="J273" s="135">
        <v>16300</v>
      </c>
      <c r="K273" s="135">
        <v>130000</v>
      </c>
      <c r="L273" s="136">
        <v>110609</v>
      </c>
      <c r="M273" s="136">
        <v>50000</v>
      </c>
      <c r="N273" s="280">
        <f t="shared" si="3"/>
        <v>38.46153846153847</v>
      </c>
    </row>
    <row r="274" spans="1:14" s="437" customFormat="1" ht="12" customHeight="1">
      <c r="A274" s="460"/>
      <c r="B274" s="440"/>
      <c r="C274" s="441"/>
      <c r="D274" s="461">
        <v>613972</v>
      </c>
      <c r="E274" s="558" t="s">
        <v>316</v>
      </c>
      <c r="F274" s="559"/>
      <c r="G274" s="559"/>
      <c r="H274" s="559"/>
      <c r="I274" s="560"/>
      <c r="J274" s="135">
        <v>590</v>
      </c>
      <c r="K274" s="135">
        <v>0</v>
      </c>
      <c r="L274" s="136">
        <v>0</v>
      </c>
      <c r="M274" s="136">
        <v>0</v>
      </c>
      <c r="N274" s="280">
        <v>0</v>
      </c>
    </row>
    <row r="275" spans="1:14" s="437" customFormat="1" ht="12.75" customHeight="1">
      <c r="A275" s="460"/>
      <c r="B275" s="440"/>
      <c r="C275" s="441"/>
      <c r="D275" s="461">
        <v>613973</v>
      </c>
      <c r="E275" s="558" t="s">
        <v>245</v>
      </c>
      <c r="F275" s="559"/>
      <c r="G275" s="559"/>
      <c r="H275" s="559"/>
      <c r="I275" s="560"/>
      <c r="J275" s="135">
        <v>23645</v>
      </c>
      <c r="K275" s="135">
        <v>18000</v>
      </c>
      <c r="L275" s="136">
        <v>14502</v>
      </c>
      <c r="M275" s="136">
        <v>18000</v>
      </c>
      <c r="N275" s="280">
        <f aca="true" t="shared" si="4" ref="N275:N281">M275/K275*100</f>
        <v>100</v>
      </c>
    </row>
    <row r="276" spans="1:14" s="437" customFormat="1" ht="15.75" customHeight="1">
      <c r="A276" s="460"/>
      <c r="B276" s="440"/>
      <c r="C276" s="441"/>
      <c r="D276" s="461">
        <v>613974</v>
      </c>
      <c r="E276" s="558" t="s">
        <v>246</v>
      </c>
      <c r="F276" s="559"/>
      <c r="G276" s="559"/>
      <c r="H276" s="559"/>
      <c r="I276" s="560"/>
      <c r="J276" s="135">
        <v>4016</v>
      </c>
      <c r="K276" s="135">
        <v>7000</v>
      </c>
      <c r="L276" s="136">
        <v>5668</v>
      </c>
      <c r="M276" s="136">
        <v>10000</v>
      </c>
      <c r="N276" s="280">
        <f t="shared" si="4"/>
        <v>142.85714285714286</v>
      </c>
    </row>
    <row r="277" spans="1:14" s="437" customFormat="1" ht="15.75" customHeight="1">
      <c r="A277" s="460"/>
      <c r="B277" s="440"/>
      <c r="C277" s="441"/>
      <c r="D277" s="461">
        <v>613975</v>
      </c>
      <c r="E277" s="558" t="s">
        <v>450</v>
      </c>
      <c r="F277" s="559"/>
      <c r="G277" s="559"/>
      <c r="H277" s="559"/>
      <c r="I277" s="560"/>
      <c r="J277" s="135">
        <v>41169</v>
      </c>
      <c r="K277" s="135">
        <v>60000</v>
      </c>
      <c r="L277" s="136">
        <v>35527</v>
      </c>
      <c r="M277" s="136">
        <v>60000</v>
      </c>
      <c r="N277" s="280">
        <f t="shared" si="4"/>
        <v>100</v>
      </c>
    </row>
    <row r="278" spans="1:14" s="45" customFormat="1" ht="15.75" customHeight="1">
      <c r="A278" s="334"/>
      <c r="B278" s="246"/>
      <c r="C278" s="254"/>
      <c r="D278" s="183">
        <v>613980</v>
      </c>
      <c r="E278" s="585" t="s">
        <v>247</v>
      </c>
      <c r="F278" s="586"/>
      <c r="G278" s="586"/>
      <c r="H278" s="586"/>
      <c r="I278" s="587"/>
      <c r="J278" s="69">
        <f>J279</f>
        <v>3095</v>
      </c>
      <c r="K278" s="69">
        <f>K279</f>
        <v>3000</v>
      </c>
      <c r="L278" s="132">
        <f>L279</f>
        <v>2468</v>
      </c>
      <c r="M278" s="132">
        <f>M279</f>
        <v>3000</v>
      </c>
      <c r="N278" s="280">
        <f t="shared" si="4"/>
        <v>100</v>
      </c>
    </row>
    <row r="279" spans="1:14" s="437" customFormat="1" ht="15.75" customHeight="1">
      <c r="A279" s="460"/>
      <c r="B279" s="440"/>
      <c r="C279" s="441"/>
      <c r="D279" s="461">
        <v>613983</v>
      </c>
      <c r="E279" s="558" t="s">
        <v>248</v>
      </c>
      <c r="F279" s="559"/>
      <c r="G279" s="559"/>
      <c r="H279" s="559"/>
      <c r="I279" s="560"/>
      <c r="J279" s="135">
        <v>3095</v>
      </c>
      <c r="K279" s="135">
        <v>3000</v>
      </c>
      <c r="L279" s="136">
        <v>2468</v>
      </c>
      <c r="M279" s="136">
        <v>3000</v>
      </c>
      <c r="N279" s="280">
        <f t="shared" si="4"/>
        <v>100</v>
      </c>
    </row>
    <row r="280" spans="1:14" s="45" customFormat="1" ht="15.75" customHeight="1">
      <c r="A280" s="334"/>
      <c r="B280" s="246"/>
      <c r="C280" s="254"/>
      <c r="D280" s="183">
        <v>613990</v>
      </c>
      <c r="E280" s="585" t="s">
        <v>249</v>
      </c>
      <c r="F280" s="586"/>
      <c r="G280" s="586"/>
      <c r="H280" s="586"/>
      <c r="I280" s="587"/>
      <c r="J280" s="69">
        <f>SUM(J281:J309)</f>
        <v>994409</v>
      </c>
      <c r="K280" s="69">
        <f>SUM(K281:K309)</f>
        <v>184000</v>
      </c>
      <c r="L280" s="132">
        <f>SUM(L281:L309)</f>
        <v>156108</v>
      </c>
      <c r="M280" s="132">
        <f>SUM(M281:M309)</f>
        <v>380400</v>
      </c>
      <c r="N280" s="280">
        <f t="shared" si="4"/>
        <v>206.73913043478262</v>
      </c>
    </row>
    <row r="281" spans="1:14" s="437" customFormat="1" ht="15.75" customHeight="1">
      <c r="A281" s="460"/>
      <c r="B281" s="440"/>
      <c r="C281" s="441"/>
      <c r="D281" s="442">
        <v>613991</v>
      </c>
      <c r="E281" s="558" t="s">
        <v>61</v>
      </c>
      <c r="F281" s="559"/>
      <c r="G281" s="559"/>
      <c r="H281" s="559"/>
      <c r="I281" s="560"/>
      <c r="J281" s="75">
        <v>7497</v>
      </c>
      <c r="K281" s="75">
        <v>10000</v>
      </c>
      <c r="L281" s="129">
        <v>7497</v>
      </c>
      <c r="M281" s="129">
        <v>10000</v>
      </c>
      <c r="N281" s="268">
        <f t="shared" si="4"/>
        <v>100</v>
      </c>
    </row>
    <row r="282" spans="1:14" s="437" customFormat="1" ht="15.75" customHeight="1">
      <c r="A282" s="460"/>
      <c r="B282" s="440"/>
      <c r="C282" s="441"/>
      <c r="D282" s="461">
        <v>613991</v>
      </c>
      <c r="E282" s="558" t="s">
        <v>250</v>
      </c>
      <c r="F282" s="559"/>
      <c r="G282" s="559"/>
      <c r="H282" s="559"/>
      <c r="I282" s="560"/>
      <c r="J282" s="135">
        <v>0</v>
      </c>
      <c r="K282" s="135">
        <v>0</v>
      </c>
      <c r="L282" s="136">
        <v>0</v>
      </c>
      <c r="M282" s="136">
        <v>1000</v>
      </c>
      <c r="N282" s="280">
        <v>0</v>
      </c>
    </row>
    <row r="283" spans="1:14" s="437" customFormat="1" ht="15.75" customHeight="1">
      <c r="A283" s="460"/>
      <c r="B283" s="440"/>
      <c r="C283" s="441"/>
      <c r="D283" s="461">
        <v>613991</v>
      </c>
      <c r="E283" s="558" t="s">
        <v>432</v>
      </c>
      <c r="F283" s="559"/>
      <c r="G283" s="559"/>
      <c r="H283" s="559"/>
      <c r="I283" s="560"/>
      <c r="J283" s="135">
        <v>0</v>
      </c>
      <c r="K283" s="135">
        <v>0</v>
      </c>
      <c r="L283" s="136">
        <v>0</v>
      </c>
      <c r="M283" s="136">
        <v>25000</v>
      </c>
      <c r="N283" s="280">
        <v>0</v>
      </c>
    </row>
    <row r="284" spans="1:14" s="437" customFormat="1" ht="15.75" customHeight="1">
      <c r="A284" s="460"/>
      <c r="B284" s="440"/>
      <c r="C284" s="441"/>
      <c r="D284" s="461">
        <v>613991</v>
      </c>
      <c r="E284" s="558" t="s">
        <v>251</v>
      </c>
      <c r="F284" s="559"/>
      <c r="G284" s="559"/>
      <c r="H284" s="559"/>
      <c r="I284" s="560"/>
      <c r="J284" s="135">
        <v>671728</v>
      </c>
      <c r="K284" s="135">
        <v>40000</v>
      </c>
      <c r="L284" s="136">
        <v>34780</v>
      </c>
      <c r="M284" s="136">
        <v>70000</v>
      </c>
      <c r="N284" s="280">
        <f>M284/K284*100</f>
        <v>175</v>
      </c>
    </row>
    <row r="285" spans="1:14" s="437" customFormat="1" ht="15.75" customHeight="1">
      <c r="A285" s="460"/>
      <c r="B285" s="440"/>
      <c r="C285" s="441"/>
      <c r="D285" s="461">
        <v>613991</v>
      </c>
      <c r="E285" s="558" t="s">
        <v>424</v>
      </c>
      <c r="F285" s="559"/>
      <c r="G285" s="559"/>
      <c r="H285" s="559"/>
      <c r="I285" s="560"/>
      <c r="J285" s="135">
        <v>0</v>
      </c>
      <c r="K285" s="135">
        <v>0</v>
      </c>
      <c r="L285" s="136">
        <v>0</v>
      </c>
      <c r="M285" s="136">
        <v>1500</v>
      </c>
      <c r="N285" s="280">
        <v>0</v>
      </c>
    </row>
    <row r="286" spans="1:14" s="437" customFormat="1" ht="15.75" customHeight="1">
      <c r="A286" s="460"/>
      <c r="B286" s="440"/>
      <c r="C286" s="441"/>
      <c r="D286" s="461">
        <v>613991</v>
      </c>
      <c r="E286" s="558" t="s">
        <v>425</v>
      </c>
      <c r="F286" s="559"/>
      <c r="G286" s="559"/>
      <c r="H286" s="559"/>
      <c r="I286" s="560"/>
      <c r="J286" s="135">
        <v>0</v>
      </c>
      <c r="K286" s="135">
        <v>0</v>
      </c>
      <c r="L286" s="136">
        <v>0</v>
      </c>
      <c r="M286" s="136">
        <v>8000</v>
      </c>
      <c r="N286" s="280">
        <v>0</v>
      </c>
    </row>
    <row r="287" spans="1:14" s="437" customFormat="1" ht="15.75" customHeight="1">
      <c r="A287" s="460"/>
      <c r="B287" s="440"/>
      <c r="C287" s="441"/>
      <c r="D287" s="461">
        <v>613991</v>
      </c>
      <c r="E287" s="558" t="s">
        <v>426</v>
      </c>
      <c r="F287" s="559"/>
      <c r="G287" s="559"/>
      <c r="H287" s="559"/>
      <c r="I287" s="560"/>
      <c r="J287" s="135">
        <v>0</v>
      </c>
      <c r="K287" s="135">
        <v>0</v>
      </c>
      <c r="L287" s="136">
        <v>0</v>
      </c>
      <c r="M287" s="136">
        <v>5000</v>
      </c>
      <c r="N287" s="280">
        <v>0</v>
      </c>
    </row>
    <row r="288" spans="1:14" s="437" customFormat="1" ht="15.75" customHeight="1">
      <c r="A288" s="460"/>
      <c r="B288" s="440"/>
      <c r="C288" s="441"/>
      <c r="D288" s="461">
        <v>613991</v>
      </c>
      <c r="E288" s="558" t="s">
        <v>427</v>
      </c>
      <c r="F288" s="559"/>
      <c r="G288" s="559"/>
      <c r="H288" s="559"/>
      <c r="I288" s="560"/>
      <c r="J288" s="135">
        <v>0</v>
      </c>
      <c r="K288" s="135">
        <v>0</v>
      </c>
      <c r="L288" s="136">
        <v>0</v>
      </c>
      <c r="M288" s="136">
        <v>2500</v>
      </c>
      <c r="N288" s="280">
        <v>0</v>
      </c>
    </row>
    <row r="289" spans="1:14" s="437" customFormat="1" ht="15.75" customHeight="1">
      <c r="A289" s="460"/>
      <c r="B289" s="440"/>
      <c r="C289" s="441"/>
      <c r="D289" s="461">
        <v>613991</v>
      </c>
      <c r="E289" s="558" t="s">
        <v>428</v>
      </c>
      <c r="F289" s="559"/>
      <c r="G289" s="559"/>
      <c r="H289" s="559"/>
      <c r="I289" s="560"/>
      <c r="J289" s="135">
        <v>0</v>
      </c>
      <c r="K289" s="135">
        <v>0</v>
      </c>
      <c r="L289" s="136">
        <v>0</v>
      </c>
      <c r="M289" s="136">
        <v>2000</v>
      </c>
      <c r="N289" s="280">
        <v>0</v>
      </c>
    </row>
    <row r="290" spans="1:14" s="437" customFormat="1" ht="15.75" customHeight="1">
      <c r="A290" s="460"/>
      <c r="B290" s="440"/>
      <c r="C290" s="441"/>
      <c r="D290" s="461">
        <v>613991</v>
      </c>
      <c r="E290" s="558" t="s">
        <v>429</v>
      </c>
      <c r="F290" s="559"/>
      <c r="G290" s="559"/>
      <c r="H290" s="559"/>
      <c r="I290" s="560"/>
      <c r="J290" s="135">
        <v>0</v>
      </c>
      <c r="K290" s="135">
        <v>0</v>
      </c>
      <c r="L290" s="136">
        <v>0</v>
      </c>
      <c r="M290" s="136">
        <v>100000</v>
      </c>
      <c r="N290" s="280">
        <v>0</v>
      </c>
    </row>
    <row r="291" spans="1:14" s="437" customFormat="1" ht="15.75" customHeight="1">
      <c r="A291" s="460"/>
      <c r="B291" s="440"/>
      <c r="C291" s="441"/>
      <c r="D291" s="507">
        <v>613991</v>
      </c>
      <c r="E291" s="558" t="s">
        <v>434</v>
      </c>
      <c r="F291" s="559"/>
      <c r="G291" s="559"/>
      <c r="H291" s="559"/>
      <c r="I291" s="560"/>
      <c r="J291" s="135">
        <v>0</v>
      </c>
      <c r="K291" s="135">
        <v>0</v>
      </c>
      <c r="L291" s="136">
        <v>0</v>
      </c>
      <c r="M291" s="136">
        <v>3000</v>
      </c>
      <c r="N291" s="280">
        <v>0</v>
      </c>
    </row>
    <row r="292" spans="1:14" s="437" customFormat="1" ht="15.75" customHeight="1">
      <c r="A292" s="460"/>
      <c r="B292" s="440"/>
      <c r="C292" s="441"/>
      <c r="D292" s="461">
        <v>613991</v>
      </c>
      <c r="E292" s="558" t="s">
        <v>430</v>
      </c>
      <c r="F292" s="559"/>
      <c r="G292" s="559"/>
      <c r="H292" s="559"/>
      <c r="I292" s="560"/>
      <c r="J292" s="135">
        <v>0</v>
      </c>
      <c r="K292" s="135">
        <v>0</v>
      </c>
      <c r="L292" s="136">
        <v>0</v>
      </c>
      <c r="M292" s="136">
        <v>6000</v>
      </c>
      <c r="N292" s="280">
        <v>0</v>
      </c>
    </row>
    <row r="293" spans="1:14" s="437" customFormat="1" ht="15.75" customHeight="1">
      <c r="A293" s="460"/>
      <c r="B293" s="440"/>
      <c r="C293" s="441"/>
      <c r="D293" s="461">
        <v>613991</v>
      </c>
      <c r="E293" s="558" t="s">
        <v>431</v>
      </c>
      <c r="F293" s="559"/>
      <c r="G293" s="559"/>
      <c r="H293" s="559"/>
      <c r="I293" s="560"/>
      <c r="J293" s="135">
        <v>0</v>
      </c>
      <c r="K293" s="135">
        <v>0</v>
      </c>
      <c r="L293" s="136">
        <v>0</v>
      </c>
      <c r="M293" s="136">
        <v>2000</v>
      </c>
      <c r="N293" s="280">
        <v>0</v>
      </c>
    </row>
    <row r="294" spans="1:14" s="539" customFormat="1" ht="15.75" customHeight="1">
      <c r="A294" s="393"/>
      <c r="B294" s="495"/>
      <c r="C294" s="494"/>
      <c r="D294" s="494"/>
      <c r="E294" s="511"/>
      <c r="F294" s="511"/>
      <c r="G294" s="511"/>
      <c r="H294" s="511"/>
      <c r="I294" s="511"/>
      <c r="J294" s="275"/>
      <c r="K294" s="275"/>
      <c r="L294" s="275"/>
      <c r="M294" s="275"/>
      <c r="N294" s="279"/>
    </row>
    <row r="295" spans="1:14" s="539" customFormat="1" ht="15.75" customHeight="1">
      <c r="A295" s="393"/>
      <c r="B295" s="495"/>
      <c r="C295" s="552"/>
      <c r="D295" s="552"/>
      <c r="E295" s="511"/>
      <c r="F295" s="511"/>
      <c r="G295" s="511"/>
      <c r="H295" s="511"/>
      <c r="I295" s="511"/>
      <c r="J295" s="275"/>
      <c r="K295" s="275"/>
      <c r="L295" s="275"/>
      <c r="M295" s="275"/>
      <c r="N295" s="279"/>
    </row>
    <row r="296" spans="1:14" s="437" customFormat="1" ht="15.75" customHeight="1">
      <c r="A296" s="594" t="s">
        <v>12</v>
      </c>
      <c r="B296" s="594"/>
      <c r="C296" s="594"/>
      <c r="D296" s="594"/>
      <c r="E296" s="594"/>
      <c r="F296" s="594"/>
      <c r="G296" s="594"/>
      <c r="H296" s="594"/>
      <c r="I296" s="594"/>
      <c r="J296" s="594"/>
      <c r="K296" s="594"/>
      <c r="L296" s="594"/>
      <c r="M296" s="594"/>
      <c r="N296" s="594"/>
    </row>
    <row r="297" spans="1:14" s="437" customFormat="1" ht="15.75" customHeight="1">
      <c r="A297" s="521"/>
      <c r="B297" s="522"/>
      <c r="C297" s="522"/>
      <c r="D297" s="522"/>
      <c r="E297" s="522"/>
      <c r="F297" s="522"/>
      <c r="G297" s="522"/>
      <c r="H297" s="522"/>
      <c r="I297" s="522"/>
      <c r="J297" s="522"/>
      <c r="K297" s="522"/>
      <c r="L297" s="522"/>
      <c r="M297" s="522"/>
      <c r="N297" s="522"/>
    </row>
    <row r="298" spans="1:14" s="369" customFormat="1" ht="13.5" customHeight="1">
      <c r="A298" s="271" t="s">
        <v>5</v>
      </c>
      <c r="B298" s="271" t="s">
        <v>6</v>
      </c>
      <c r="C298" s="271" t="s">
        <v>7</v>
      </c>
      <c r="D298" s="271" t="s">
        <v>8</v>
      </c>
      <c r="E298" s="590" t="s">
        <v>9</v>
      </c>
      <c r="F298" s="590"/>
      <c r="G298" s="590"/>
      <c r="H298" s="590"/>
      <c r="I298" s="590"/>
      <c r="J298" s="271" t="s">
        <v>10</v>
      </c>
      <c r="K298" s="271" t="s">
        <v>11</v>
      </c>
      <c r="L298" s="271" t="s">
        <v>12</v>
      </c>
      <c r="M298" s="271" t="s">
        <v>13</v>
      </c>
      <c r="N298" s="271" t="s">
        <v>15</v>
      </c>
    </row>
    <row r="299" spans="1:14" s="437" customFormat="1" ht="15.75" customHeight="1">
      <c r="A299" s="460"/>
      <c r="B299" s="440"/>
      <c r="C299" s="441"/>
      <c r="D299" s="461">
        <v>613991</v>
      </c>
      <c r="E299" s="558" t="s">
        <v>252</v>
      </c>
      <c r="F299" s="559"/>
      <c r="G299" s="559"/>
      <c r="H299" s="559"/>
      <c r="I299" s="560"/>
      <c r="J299" s="135">
        <v>0</v>
      </c>
      <c r="K299" s="135">
        <v>0</v>
      </c>
      <c r="L299" s="136">
        <v>0</v>
      </c>
      <c r="M299" s="136">
        <v>3000</v>
      </c>
      <c r="N299" s="280">
        <v>0</v>
      </c>
    </row>
    <row r="300" spans="1:14" s="437" customFormat="1" ht="15.75" customHeight="1">
      <c r="A300" s="460"/>
      <c r="B300" s="440"/>
      <c r="C300" s="441"/>
      <c r="D300" s="461">
        <v>613991</v>
      </c>
      <c r="E300" s="558" t="s">
        <v>253</v>
      </c>
      <c r="F300" s="559"/>
      <c r="G300" s="559"/>
      <c r="H300" s="559"/>
      <c r="I300" s="560"/>
      <c r="J300" s="135">
        <v>106095</v>
      </c>
      <c r="K300" s="135">
        <v>20000</v>
      </c>
      <c r="L300" s="136">
        <v>19841</v>
      </c>
      <c r="M300" s="136">
        <v>0</v>
      </c>
      <c r="N300" s="280">
        <v>0</v>
      </c>
    </row>
    <row r="301" spans="1:14" s="437" customFormat="1" ht="15.75" customHeight="1">
      <c r="A301" s="460"/>
      <c r="B301" s="440"/>
      <c r="C301" s="441"/>
      <c r="D301" s="461">
        <v>613991</v>
      </c>
      <c r="E301" s="558" t="s">
        <v>254</v>
      </c>
      <c r="F301" s="559"/>
      <c r="G301" s="559"/>
      <c r="H301" s="559"/>
      <c r="I301" s="560"/>
      <c r="J301" s="135">
        <v>30569</v>
      </c>
      <c r="K301" s="135">
        <v>0</v>
      </c>
      <c r="L301" s="136">
        <v>0</v>
      </c>
      <c r="M301" s="136">
        <v>0</v>
      </c>
      <c r="N301" s="280">
        <v>0</v>
      </c>
    </row>
    <row r="302" spans="1:14" s="462" customFormat="1" ht="15.75" customHeight="1">
      <c r="A302" s="448"/>
      <c r="B302" s="440"/>
      <c r="C302" s="454"/>
      <c r="D302" s="320">
        <v>613991</v>
      </c>
      <c r="E302" s="696" t="s">
        <v>255</v>
      </c>
      <c r="F302" s="696"/>
      <c r="G302" s="696"/>
      <c r="H302" s="696"/>
      <c r="I302" s="696"/>
      <c r="J302" s="75">
        <v>16942</v>
      </c>
      <c r="K302" s="75">
        <v>10000</v>
      </c>
      <c r="L302" s="126">
        <v>9692</v>
      </c>
      <c r="M302" s="126">
        <v>20000</v>
      </c>
      <c r="N302" s="268">
        <f>M302/K302*100</f>
        <v>200</v>
      </c>
    </row>
    <row r="303" spans="1:14" s="437" customFormat="1" ht="27" customHeight="1">
      <c r="A303" s="460"/>
      <c r="B303" s="440"/>
      <c r="C303" s="441"/>
      <c r="D303" s="461">
        <v>613991</v>
      </c>
      <c r="E303" s="558" t="s">
        <v>256</v>
      </c>
      <c r="F303" s="559"/>
      <c r="G303" s="559"/>
      <c r="H303" s="559"/>
      <c r="I303" s="560"/>
      <c r="J303" s="135">
        <v>11045</v>
      </c>
      <c r="K303" s="135">
        <v>22000</v>
      </c>
      <c r="L303" s="136">
        <v>19924</v>
      </c>
      <c r="M303" s="136">
        <v>12000</v>
      </c>
      <c r="N303" s="280">
        <f>M303/K303*100</f>
        <v>54.54545454545454</v>
      </c>
    </row>
    <row r="304" spans="1:14" s="437" customFormat="1" ht="15.75" customHeight="1">
      <c r="A304" s="460"/>
      <c r="B304" s="440"/>
      <c r="C304" s="441"/>
      <c r="D304" s="461">
        <v>613991</v>
      </c>
      <c r="E304" s="558" t="s">
        <v>257</v>
      </c>
      <c r="F304" s="559"/>
      <c r="G304" s="559"/>
      <c r="H304" s="559"/>
      <c r="I304" s="560"/>
      <c r="J304" s="135">
        <v>33178</v>
      </c>
      <c r="K304" s="135">
        <v>35000</v>
      </c>
      <c r="L304" s="129">
        <v>21805</v>
      </c>
      <c r="M304" s="136">
        <v>25000</v>
      </c>
      <c r="N304" s="280">
        <f>M304/K304*100</f>
        <v>71.42857142857143</v>
      </c>
    </row>
    <row r="305" spans="1:14" s="437" customFormat="1" ht="15.75" customHeight="1">
      <c r="A305" s="460"/>
      <c r="B305" s="440"/>
      <c r="C305" s="441"/>
      <c r="D305" s="461">
        <v>613991</v>
      </c>
      <c r="E305" s="558" t="s">
        <v>410</v>
      </c>
      <c r="F305" s="559"/>
      <c r="G305" s="559"/>
      <c r="H305" s="559"/>
      <c r="I305" s="560"/>
      <c r="J305" s="135">
        <v>0</v>
      </c>
      <c r="K305" s="135">
        <v>4000</v>
      </c>
      <c r="L305" s="136">
        <v>4015</v>
      </c>
      <c r="M305" s="136">
        <v>4000</v>
      </c>
      <c r="N305" s="280">
        <f>M305/K305*100</f>
        <v>100</v>
      </c>
    </row>
    <row r="306" spans="1:14" s="437" customFormat="1" ht="15.75" customHeight="1">
      <c r="A306" s="460"/>
      <c r="B306" s="440"/>
      <c r="C306" s="441"/>
      <c r="D306" s="461">
        <v>613991</v>
      </c>
      <c r="E306" s="558" t="s">
        <v>362</v>
      </c>
      <c r="F306" s="559"/>
      <c r="G306" s="559"/>
      <c r="H306" s="559"/>
      <c r="I306" s="560"/>
      <c r="J306" s="135">
        <v>0</v>
      </c>
      <c r="K306" s="135">
        <v>0</v>
      </c>
      <c r="L306" s="136">
        <v>0</v>
      </c>
      <c r="M306" s="136">
        <v>8000</v>
      </c>
      <c r="N306" s="280">
        <v>0</v>
      </c>
    </row>
    <row r="307" spans="1:14" s="437" customFormat="1" ht="15.75" customHeight="1">
      <c r="A307" s="460"/>
      <c r="B307" s="440"/>
      <c r="C307" s="441"/>
      <c r="D307" s="461">
        <v>613991</v>
      </c>
      <c r="E307" s="558" t="s">
        <v>439</v>
      </c>
      <c r="F307" s="559"/>
      <c r="G307" s="559"/>
      <c r="H307" s="559"/>
      <c r="I307" s="560"/>
      <c r="J307" s="135">
        <v>0</v>
      </c>
      <c r="K307" s="135">
        <v>0</v>
      </c>
      <c r="L307" s="136">
        <v>0</v>
      </c>
      <c r="M307" s="136">
        <v>5000</v>
      </c>
      <c r="N307" s="280">
        <v>0</v>
      </c>
    </row>
    <row r="308" spans="1:14" s="437" customFormat="1" ht="15.75" customHeight="1">
      <c r="A308" s="460"/>
      <c r="B308" s="440"/>
      <c r="C308" s="441"/>
      <c r="D308" s="461">
        <v>613991</v>
      </c>
      <c r="E308" s="558" t="s">
        <v>433</v>
      </c>
      <c r="F308" s="559"/>
      <c r="G308" s="559"/>
      <c r="H308" s="559"/>
      <c r="I308" s="560"/>
      <c r="J308" s="135">
        <v>0</v>
      </c>
      <c r="K308" s="135">
        <v>0</v>
      </c>
      <c r="L308" s="136">
        <v>0</v>
      </c>
      <c r="M308" s="136">
        <v>57400</v>
      </c>
      <c r="N308" s="280">
        <v>0</v>
      </c>
    </row>
    <row r="309" spans="1:14" s="437" customFormat="1" ht="15.75" customHeight="1">
      <c r="A309" s="460"/>
      <c r="B309" s="440"/>
      <c r="C309" s="441"/>
      <c r="D309" s="461">
        <v>613991</v>
      </c>
      <c r="E309" s="558" t="s">
        <v>396</v>
      </c>
      <c r="F309" s="559"/>
      <c r="G309" s="559"/>
      <c r="H309" s="559"/>
      <c r="I309" s="560"/>
      <c r="J309" s="410">
        <v>117355</v>
      </c>
      <c r="K309" s="410">
        <v>43000</v>
      </c>
      <c r="L309" s="411">
        <v>38554</v>
      </c>
      <c r="M309" s="411">
        <v>10000</v>
      </c>
      <c r="N309" s="412">
        <f>M309/K309*100</f>
        <v>23.25581395348837</v>
      </c>
    </row>
    <row r="310" spans="1:14" s="45" customFormat="1" ht="15.75" customHeight="1">
      <c r="A310" s="336" t="s">
        <v>351</v>
      </c>
      <c r="B310" s="237">
        <v>614000</v>
      </c>
      <c r="C310" s="87"/>
      <c r="D310" s="90"/>
      <c r="E310" s="591" t="s">
        <v>258</v>
      </c>
      <c r="F310" s="592"/>
      <c r="G310" s="592"/>
      <c r="H310" s="592"/>
      <c r="I310" s="593"/>
      <c r="J310" s="342">
        <f>J311+J324+J342+J357+J359+J367</f>
        <v>932418</v>
      </c>
      <c r="K310" s="69">
        <f>K311+K324+K342+K357+K359+K367</f>
        <v>1296400</v>
      </c>
      <c r="L310" s="282">
        <f>L311+L324+L342+L357+L359+L367</f>
        <v>786552</v>
      </c>
      <c r="M310" s="282">
        <f>M311+M324+M342+M357+M359+M367</f>
        <v>1262900</v>
      </c>
      <c r="N310" s="280">
        <f>M310/K310*100</f>
        <v>97.41592101203332</v>
      </c>
    </row>
    <row r="311" spans="1:14" ht="14.25" customHeight="1">
      <c r="A311" s="330">
        <v>13</v>
      </c>
      <c r="B311" s="237"/>
      <c r="C311" s="88">
        <v>614100</v>
      </c>
      <c r="D311" s="91"/>
      <c r="E311" s="581" t="s">
        <v>267</v>
      </c>
      <c r="F311" s="582"/>
      <c r="G311" s="582"/>
      <c r="H311" s="582"/>
      <c r="I311" s="583"/>
      <c r="J311" s="68">
        <f>J312+J314+J319</f>
        <v>226370</v>
      </c>
      <c r="K311" s="68">
        <f>K314+K319</f>
        <v>277300</v>
      </c>
      <c r="L311" s="111">
        <f>L314+L319</f>
        <v>192143</v>
      </c>
      <c r="M311" s="111">
        <f>M314+M319</f>
        <v>316500</v>
      </c>
      <c r="N311" s="280">
        <f>M311/K311*100</f>
        <v>114.13631446087271</v>
      </c>
    </row>
    <row r="312" spans="1:14" ht="14.25" customHeight="1">
      <c r="A312" s="330"/>
      <c r="B312" s="413"/>
      <c r="C312" s="414"/>
      <c r="D312" s="253" t="s">
        <v>397</v>
      </c>
      <c r="E312" s="581" t="s">
        <v>398</v>
      </c>
      <c r="F312" s="582"/>
      <c r="G312" s="582"/>
      <c r="H312" s="582"/>
      <c r="I312" s="583"/>
      <c r="J312" s="68">
        <f>J313</f>
        <v>1912</v>
      </c>
      <c r="K312" s="68">
        <f>K313</f>
        <v>0</v>
      </c>
      <c r="L312" s="111">
        <f>L313</f>
        <v>0</v>
      </c>
      <c r="M312" s="111">
        <f>M313</f>
        <v>0</v>
      </c>
      <c r="N312" s="280">
        <v>0</v>
      </c>
    </row>
    <row r="313" spans="1:14" s="369" customFormat="1" ht="14.25" customHeight="1">
      <c r="A313" s="463"/>
      <c r="B313" s="464"/>
      <c r="C313" s="465"/>
      <c r="D313" s="447" t="s">
        <v>399</v>
      </c>
      <c r="E313" s="571" t="s">
        <v>398</v>
      </c>
      <c r="F313" s="572"/>
      <c r="G313" s="572"/>
      <c r="H313" s="572"/>
      <c r="I313" s="573"/>
      <c r="J313" s="75">
        <v>1912</v>
      </c>
      <c r="K313" s="75">
        <v>0</v>
      </c>
      <c r="L313" s="129">
        <v>0</v>
      </c>
      <c r="M313" s="129">
        <v>0</v>
      </c>
      <c r="N313" s="280">
        <v>0</v>
      </c>
    </row>
    <row r="314" spans="1:14" ht="13.5" customHeight="1">
      <c r="A314" s="324"/>
      <c r="B314" s="246"/>
      <c r="C314" s="262"/>
      <c r="D314" s="88">
        <v>614120</v>
      </c>
      <c r="E314" s="581" t="s">
        <v>268</v>
      </c>
      <c r="F314" s="582"/>
      <c r="G314" s="582"/>
      <c r="H314" s="582"/>
      <c r="I314" s="583"/>
      <c r="J314" s="68">
        <f>SUM(J315:J318)</f>
        <v>50618</v>
      </c>
      <c r="K314" s="68">
        <f>K315++K316+K317+K318</f>
        <v>25300</v>
      </c>
      <c r="L314" s="111">
        <f>SUM(L315:L318)</f>
        <v>17314</v>
      </c>
      <c r="M314" s="111">
        <f>SUM(M315:M318)</f>
        <v>61500</v>
      </c>
      <c r="N314" s="280">
        <f>M314/K314*100</f>
        <v>243.0830039525692</v>
      </c>
    </row>
    <row r="315" spans="1:14" s="369" customFormat="1" ht="15.75" customHeight="1">
      <c r="A315" s="448"/>
      <c r="B315" s="440"/>
      <c r="C315" s="441"/>
      <c r="D315" s="442">
        <v>614121</v>
      </c>
      <c r="E315" s="571" t="s">
        <v>345</v>
      </c>
      <c r="F315" s="572"/>
      <c r="G315" s="572"/>
      <c r="H315" s="572"/>
      <c r="I315" s="573"/>
      <c r="J315" s="75">
        <v>18817</v>
      </c>
      <c r="K315" s="75">
        <v>17000</v>
      </c>
      <c r="L315" s="126">
        <v>12638</v>
      </c>
      <c r="M315" s="126">
        <v>25000</v>
      </c>
      <c r="N315" s="280">
        <f>M315/K315*100</f>
        <v>147.05882352941177</v>
      </c>
    </row>
    <row r="316" spans="1:14" s="369" customFormat="1" ht="12.75">
      <c r="A316" s="448"/>
      <c r="B316" s="466"/>
      <c r="C316" s="467"/>
      <c r="D316" s="320">
        <v>614124</v>
      </c>
      <c r="E316" s="571" t="s">
        <v>269</v>
      </c>
      <c r="F316" s="572"/>
      <c r="G316" s="572"/>
      <c r="H316" s="572"/>
      <c r="I316" s="573"/>
      <c r="J316" s="75">
        <v>29551</v>
      </c>
      <c r="K316" s="75">
        <v>6300</v>
      </c>
      <c r="L316" s="129">
        <v>3326</v>
      </c>
      <c r="M316" s="129">
        <v>14500</v>
      </c>
      <c r="N316" s="280">
        <f>M316/K316*100</f>
        <v>230.15873015873015</v>
      </c>
    </row>
    <row r="317" spans="1:14" s="369" customFormat="1" ht="16.5" customHeight="1">
      <c r="A317" s="448"/>
      <c r="B317" s="466"/>
      <c r="C317" s="467"/>
      <c r="D317" s="352" t="s">
        <v>259</v>
      </c>
      <c r="E317" s="571" t="s">
        <v>270</v>
      </c>
      <c r="F317" s="572"/>
      <c r="G317" s="572"/>
      <c r="H317" s="572"/>
      <c r="I317" s="573"/>
      <c r="J317" s="75">
        <v>0</v>
      </c>
      <c r="K317" s="75">
        <v>0</v>
      </c>
      <c r="L317" s="129">
        <v>0</v>
      </c>
      <c r="M317" s="129">
        <v>20000</v>
      </c>
      <c r="N317" s="280">
        <v>0</v>
      </c>
    </row>
    <row r="318" spans="1:14" s="369" customFormat="1" ht="15.75" customHeight="1">
      <c r="A318" s="469"/>
      <c r="B318" s="459"/>
      <c r="C318" s="467"/>
      <c r="D318" s="447" t="s">
        <v>260</v>
      </c>
      <c r="E318" s="571" t="s">
        <v>76</v>
      </c>
      <c r="F318" s="572"/>
      <c r="G318" s="572"/>
      <c r="H318" s="572"/>
      <c r="I318" s="573"/>
      <c r="J318" s="75">
        <v>2250</v>
      </c>
      <c r="K318" s="75">
        <v>2000</v>
      </c>
      <c r="L318" s="129">
        <v>1350</v>
      </c>
      <c r="M318" s="129">
        <v>2000</v>
      </c>
      <c r="N318" s="268">
        <f>M318/K318*100</f>
        <v>100</v>
      </c>
    </row>
    <row r="319" spans="1:14" ht="15.75" customHeight="1">
      <c r="A319" s="335"/>
      <c r="B319" s="261"/>
      <c r="C319" s="262"/>
      <c r="D319" s="251" t="s">
        <v>261</v>
      </c>
      <c r="E319" s="581" t="s">
        <v>271</v>
      </c>
      <c r="F319" s="582"/>
      <c r="G319" s="582"/>
      <c r="H319" s="582"/>
      <c r="I319" s="583"/>
      <c r="J319" s="69">
        <f>SUM(J320:J323)</f>
        <v>173840</v>
      </c>
      <c r="K319" s="69">
        <f>K320+K321+K322+K323</f>
        <v>252000</v>
      </c>
      <c r="L319" s="132">
        <f>SUM(L320:L323)</f>
        <v>174829</v>
      </c>
      <c r="M319" s="132">
        <f>SUM(M320:M323)</f>
        <v>255000</v>
      </c>
      <c r="N319" s="280">
        <f>M319/K319*100</f>
        <v>101.19047619047619</v>
      </c>
    </row>
    <row r="320" spans="1:14" s="369" customFormat="1" ht="18" customHeight="1">
      <c r="A320" s="469"/>
      <c r="B320" s="459"/>
      <c r="C320" s="467"/>
      <c r="D320" s="447" t="s">
        <v>262</v>
      </c>
      <c r="E320" s="558" t="s">
        <v>272</v>
      </c>
      <c r="F320" s="559"/>
      <c r="G320" s="559"/>
      <c r="H320" s="559"/>
      <c r="I320" s="560"/>
      <c r="J320" s="75">
        <v>153240</v>
      </c>
      <c r="K320" s="75">
        <v>242000</v>
      </c>
      <c r="L320" s="129">
        <v>167947</v>
      </c>
      <c r="M320" s="129">
        <v>205000</v>
      </c>
      <c r="N320" s="268">
        <f>M320/K320*100</f>
        <v>84.71074380165288</v>
      </c>
    </row>
    <row r="321" spans="1:14" s="369" customFormat="1" ht="15" customHeight="1">
      <c r="A321" s="448"/>
      <c r="B321" s="466"/>
      <c r="C321" s="470"/>
      <c r="D321" s="352" t="s">
        <v>262</v>
      </c>
      <c r="E321" s="558" t="s">
        <v>273</v>
      </c>
      <c r="F321" s="559"/>
      <c r="G321" s="559"/>
      <c r="H321" s="559"/>
      <c r="I321" s="560"/>
      <c r="J321" s="75">
        <v>20600</v>
      </c>
      <c r="K321" s="75">
        <v>10000</v>
      </c>
      <c r="L321" s="129">
        <v>6882</v>
      </c>
      <c r="M321" s="129">
        <v>20000</v>
      </c>
      <c r="N321" s="280">
        <f>M321/K321*100</f>
        <v>200</v>
      </c>
    </row>
    <row r="322" spans="1:14" s="369" customFormat="1" ht="15" customHeight="1">
      <c r="A322" s="460"/>
      <c r="B322" s="471"/>
      <c r="C322" s="470"/>
      <c r="D322" s="468" t="s">
        <v>262</v>
      </c>
      <c r="E322" s="568" t="s">
        <v>364</v>
      </c>
      <c r="F322" s="569"/>
      <c r="G322" s="569"/>
      <c r="H322" s="569"/>
      <c r="I322" s="570"/>
      <c r="J322" s="135">
        <v>0</v>
      </c>
      <c r="K322" s="135">
        <v>0</v>
      </c>
      <c r="L322" s="136">
        <v>0</v>
      </c>
      <c r="M322" s="136">
        <v>15000</v>
      </c>
      <c r="N322" s="280">
        <v>0</v>
      </c>
    </row>
    <row r="323" spans="1:14" s="369" customFormat="1" ht="15" customHeight="1">
      <c r="A323" s="448"/>
      <c r="B323" s="466"/>
      <c r="C323" s="470"/>
      <c r="D323" s="468" t="s">
        <v>262</v>
      </c>
      <c r="E323" s="558" t="s">
        <v>363</v>
      </c>
      <c r="F323" s="559"/>
      <c r="G323" s="559"/>
      <c r="H323" s="559"/>
      <c r="I323" s="560"/>
      <c r="J323" s="135">
        <v>0</v>
      </c>
      <c r="K323" s="135">
        <v>0</v>
      </c>
      <c r="L323" s="136">
        <v>0</v>
      </c>
      <c r="M323" s="136">
        <v>15000</v>
      </c>
      <c r="N323" s="280">
        <v>0</v>
      </c>
    </row>
    <row r="324" spans="1:14" ht="16.5" customHeight="1">
      <c r="A324" s="330">
        <v>14</v>
      </c>
      <c r="B324" s="237"/>
      <c r="C324" s="87">
        <v>614200</v>
      </c>
      <c r="D324" s="249"/>
      <c r="E324" s="585" t="s">
        <v>274</v>
      </c>
      <c r="F324" s="586"/>
      <c r="G324" s="586"/>
      <c r="H324" s="586"/>
      <c r="I324" s="587"/>
      <c r="J324" s="69">
        <f>J325+J332+J339</f>
        <v>596326</v>
      </c>
      <c r="K324" s="69">
        <f>K325+K332+K339</f>
        <v>678000</v>
      </c>
      <c r="L324" s="132">
        <f>L325+L332+L339</f>
        <v>407471</v>
      </c>
      <c r="M324" s="132">
        <f>M325+M332+M339</f>
        <v>629100</v>
      </c>
      <c r="N324" s="280">
        <f>M324/K324*100</f>
        <v>92.78761061946904</v>
      </c>
    </row>
    <row r="325" spans="1:14" ht="15.75" customHeight="1">
      <c r="A325" s="324"/>
      <c r="B325" s="259"/>
      <c r="C325" s="262"/>
      <c r="D325" s="249" t="s">
        <v>263</v>
      </c>
      <c r="E325" s="581" t="s">
        <v>275</v>
      </c>
      <c r="F325" s="582"/>
      <c r="G325" s="582"/>
      <c r="H325" s="582"/>
      <c r="I325" s="583"/>
      <c r="J325" s="69">
        <f>J326</f>
        <v>231216</v>
      </c>
      <c r="K325" s="69">
        <f>K326</f>
        <v>511100</v>
      </c>
      <c r="L325" s="282">
        <f>L326</f>
        <v>265666</v>
      </c>
      <c r="M325" s="282">
        <f>M326</f>
        <v>511100</v>
      </c>
      <c r="N325" s="280">
        <f>M325/K325*100</f>
        <v>100</v>
      </c>
    </row>
    <row r="326" spans="1:14" s="369" customFormat="1" ht="18" customHeight="1">
      <c r="A326" s="472"/>
      <c r="B326" s="473"/>
      <c r="C326" s="474"/>
      <c r="D326" s="352" t="s">
        <v>264</v>
      </c>
      <c r="E326" s="676" t="s">
        <v>423</v>
      </c>
      <c r="F326" s="677"/>
      <c r="G326" s="677"/>
      <c r="H326" s="677"/>
      <c r="I326" s="678"/>
      <c r="J326" s="75">
        <f>J327+J328</f>
        <v>231216</v>
      </c>
      <c r="K326" s="75">
        <f>K327+K328</f>
        <v>511100</v>
      </c>
      <c r="L326" s="129">
        <f>L327+L328</f>
        <v>265666</v>
      </c>
      <c r="M326" s="129">
        <f>M327+M328</f>
        <v>511100</v>
      </c>
      <c r="N326" s="268">
        <f>M326/K326*100</f>
        <v>100</v>
      </c>
    </row>
    <row r="327" spans="1:14" s="369" customFormat="1" ht="16.5" customHeight="1">
      <c r="A327" s="448"/>
      <c r="B327" s="466"/>
      <c r="C327" s="467"/>
      <c r="D327" s="352"/>
      <c r="E327" s="571" t="s">
        <v>276</v>
      </c>
      <c r="F327" s="572"/>
      <c r="G327" s="572"/>
      <c r="H327" s="572"/>
      <c r="I327" s="573"/>
      <c r="J327" s="75">
        <v>214283</v>
      </c>
      <c r="K327" s="75">
        <v>466100</v>
      </c>
      <c r="L327" s="129">
        <v>225969</v>
      </c>
      <c r="M327" s="129">
        <v>466100</v>
      </c>
      <c r="N327" s="280">
        <f>M327/K327*100</f>
        <v>100</v>
      </c>
    </row>
    <row r="328" spans="1:14" s="369" customFormat="1" ht="17.25" customHeight="1">
      <c r="A328" s="448"/>
      <c r="B328" s="466"/>
      <c r="C328" s="467"/>
      <c r="D328" s="352"/>
      <c r="E328" s="679" t="s">
        <v>277</v>
      </c>
      <c r="F328" s="680"/>
      <c r="G328" s="680"/>
      <c r="H328" s="680"/>
      <c r="I328" s="681"/>
      <c r="J328" s="75">
        <v>16933</v>
      </c>
      <c r="K328" s="75">
        <v>45000</v>
      </c>
      <c r="L328" s="129">
        <v>39697</v>
      </c>
      <c r="M328" s="129">
        <v>45000</v>
      </c>
      <c r="N328" s="280">
        <f>M328/K328*100</f>
        <v>100</v>
      </c>
    </row>
    <row r="329" spans="1:14" s="490" customFormat="1" ht="17.25" customHeight="1">
      <c r="A329" s="393"/>
      <c r="B329" s="540"/>
      <c r="C329" s="541"/>
      <c r="D329" s="542"/>
      <c r="E329" s="543"/>
      <c r="F329" s="543"/>
      <c r="G329" s="543"/>
      <c r="H329" s="543"/>
      <c r="I329" s="543"/>
      <c r="J329" s="275"/>
      <c r="K329" s="275"/>
      <c r="L329" s="275"/>
      <c r="M329" s="275"/>
      <c r="N329" s="279"/>
    </row>
    <row r="330" spans="1:14" ht="14.25">
      <c r="A330" s="716" t="s">
        <v>13</v>
      </c>
      <c r="B330" s="717"/>
      <c r="C330" s="717"/>
      <c r="D330" s="717"/>
      <c r="E330" s="717"/>
      <c r="F330" s="717"/>
      <c r="G330" s="717"/>
      <c r="H330" s="717"/>
      <c r="I330" s="717"/>
      <c r="J330" s="717"/>
      <c r="K330" s="717"/>
      <c r="L330" s="717"/>
      <c r="M330" s="717"/>
      <c r="N330" s="717"/>
    </row>
    <row r="331" spans="1:14" ht="13.5" customHeight="1">
      <c r="A331" s="247" t="s">
        <v>5</v>
      </c>
      <c r="B331" s="555" t="s">
        <v>460</v>
      </c>
      <c r="C331" s="247" t="s">
        <v>7</v>
      </c>
      <c r="D331" s="247" t="s">
        <v>8</v>
      </c>
      <c r="E331" s="697" t="s">
        <v>9</v>
      </c>
      <c r="F331" s="698"/>
      <c r="G331" s="698"/>
      <c r="H331" s="698"/>
      <c r="I331" s="699"/>
      <c r="J331" s="271" t="s">
        <v>10</v>
      </c>
      <c r="K331" s="271" t="s">
        <v>11</v>
      </c>
      <c r="L331" s="271" t="s">
        <v>12</v>
      </c>
      <c r="M331" s="271" t="s">
        <v>13</v>
      </c>
      <c r="N331" s="247" t="s">
        <v>15</v>
      </c>
    </row>
    <row r="332" spans="1:14" s="51" customFormat="1" ht="13.5" customHeight="1">
      <c r="A332" s="324"/>
      <c r="B332" s="259"/>
      <c r="C332" s="262"/>
      <c r="D332" s="260" t="s">
        <v>265</v>
      </c>
      <c r="E332" s="705" t="s">
        <v>278</v>
      </c>
      <c r="F332" s="706"/>
      <c r="G332" s="706"/>
      <c r="H332" s="706"/>
      <c r="I332" s="707"/>
      <c r="J332" s="68">
        <f>SUM(J333:J338)</f>
        <v>116779</v>
      </c>
      <c r="K332" s="68">
        <f>SUM(K333:K338)</f>
        <v>126900</v>
      </c>
      <c r="L332" s="111">
        <f>SUM(L333:L338)</f>
        <v>104095</v>
      </c>
      <c r="M332" s="111">
        <f>SUM(M333:M338)</f>
        <v>103000</v>
      </c>
      <c r="N332" s="280">
        <f>M332/K332*100</f>
        <v>81.16627265563436</v>
      </c>
    </row>
    <row r="333" spans="1:14" s="369" customFormat="1" ht="15" customHeight="1">
      <c r="A333" s="472"/>
      <c r="B333" s="473"/>
      <c r="C333" s="475"/>
      <c r="D333" s="352" t="s">
        <v>266</v>
      </c>
      <c r="E333" s="571" t="s">
        <v>279</v>
      </c>
      <c r="F333" s="572"/>
      <c r="G333" s="572"/>
      <c r="H333" s="572"/>
      <c r="I333" s="573"/>
      <c r="J333" s="75">
        <v>6924</v>
      </c>
      <c r="K333" s="75">
        <v>13000</v>
      </c>
      <c r="L333" s="129">
        <v>11832</v>
      </c>
      <c r="M333" s="129">
        <v>16000</v>
      </c>
      <c r="N333" s="268">
        <f>M333/K333*100</f>
        <v>123.07692307692308</v>
      </c>
    </row>
    <row r="334" spans="1:14" s="266" customFormat="1" ht="15.75" customHeight="1">
      <c r="A334" s="476"/>
      <c r="B334" s="477"/>
      <c r="C334" s="478"/>
      <c r="D334" s="479" t="s">
        <v>406</v>
      </c>
      <c r="E334" s="625" t="s">
        <v>281</v>
      </c>
      <c r="F334" s="626"/>
      <c r="G334" s="626"/>
      <c r="H334" s="626"/>
      <c r="I334" s="627"/>
      <c r="J334" s="184">
        <v>15588</v>
      </c>
      <c r="K334" s="184">
        <v>20000</v>
      </c>
      <c r="L334" s="185">
        <v>16215</v>
      </c>
      <c r="M334" s="185">
        <v>20000</v>
      </c>
      <c r="N334" s="268">
        <f>M334/K334*100</f>
        <v>100</v>
      </c>
    </row>
    <row r="335" spans="1:14" s="369" customFormat="1" ht="14.25" customHeight="1">
      <c r="A335" s="444"/>
      <c r="B335" s="466"/>
      <c r="C335" s="475"/>
      <c r="D335" s="352" t="s">
        <v>41</v>
      </c>
      <c r="E335" s="571" t="s">
        <v>282</v>
      </c>
      <c r="F335" s="572"/>
      <c r="G335" s="572"/>
      <c r="H335" s="572"/>
      <c r="I335" s="573"/>
      <c r="J335" s="75">
        <v>91417</v>
      </c>
      <c r="K335" s="75">
        <v>83900</v>
      </c>
      <c r="L335" s="129">
        <v>67650</v>
      </c>
      <c r="M335" s="129">
        <v>60000</v>
      </c>
      <c r="N335" s="268">
        <f aca="true" t="shared" si="5" ref="N335:N391">M335/K335*100</f>
        <v>71.51370679380214</v>
      </c>
    </row>
    <row r="336" spans="1:14" s="369" customFormat="1" ht="15.75" customHeight="1">
      <c r="A336" s="444"/>
      <c r="B336" s="459"/>
      <c r="C336" s="475"/>
      <c r="D336" s="352" t="s">
        <v>41</v>
      </c>
      <c r="E336" s="571" t="s">
        <v>283</v>
      </c>
      <c r="F336" s="572"/>
      <c r="G336" s="572"/>
      <c r="H336" s="572"/>
      <c r="I336" s="573"/>
      <c r="J336" s="75">
        <v>2850</v>
      </c>
      <c r="K336" s="75">
        <v>10000</v>
      </c>
      <c r="L336" s="129">
        <v>8398</v>
      </c>
      <c r="M336" s="129">
        <v>0</v>
      </c>
      <c r="N336" s="280">
        <f t="shared" si="5"/>
        <v>0</v>
      </c>
    </row>
    <row r="337" spans="1:14" s="369" customFormat="1" ht="24.75" customHeight="1">
      <c r="A337" s="482"/>
      <c r="B337" s="483"/>
      <c r="C337" s="484"/>
      <c r="D337" s="485">
        <v>614239</v>
      </c>
      <c r="E337" s="558" t="s">
        <v>435</v>
      </c>
      <c r="F337" s="559"/>
      <c r="G337" s="559"/>
      <c r="H337" s="559"/>
      <c r="I337" s="560"/>
      <c r="J337" s="133">
        <v>0</v>
      </c>
      <c r="K337" s="133">
        <v>0</v>
      </c>
      <c r="L337" s="134">
        <v>0</v>
      </c>
      <c r="M337" s="134">
        <v>2000</v>
      </c>
      <c r="N337" s="280">
        <v>0</v>
      </c>
    </row>
    <row r="338" spans="1:14" s="369" customFormat="1" ht="27.75" customHeight="1">
      <c r="A338" s="482"/>
      <c r="B338" s="483"/>
      <c r="C338" s="484"/>
      <c r="D338" s="485">
        <v>614239</v>
      </c>
      <c r="E338" s="558" t="s">
        <v>436</v>
      </c>
      <c r="F338" s="559"/>
      <c r="G338" s="559"/>
      <c r="H338" s="559"/>
      <c r="I338" s="560"/>
      <c r="J338" s="133">
        <v>0</v>
      </c>
      <c r="K338" s="133">
        <v>0</v>
      </c>
      <c r="L338" s="134">
        <v>0</v>
      </c>
      <c r="M338" s="134">
        <v>5000</v>
      </c>
      <c r="N338" s="280">
        <v>0</v>
      </c>
    </row>
    <row r="339" spans="1:14" ht="15.75">
      <c r="A339" s="327"/>
      <c r="B339" s="246"/>
      <c r="C339" s="229"/>
      <c r="D339" s="257">
        <v>614240</v>
      </c>
      <c r="E339" s="581" t="s">
        <v>284</v>
      </c>
      <c r="F339" s="582"/>
      <c r="G339" s="582"/>
      <c r="H339" s="582"/>
      <c r="I339" s="583"/>
      <c r="J339" s="70">
        <f>J340+J341</f>
        <v>248331</v>
      </c>
      <c r="K339" s="70">
        <f>K340+K341</f>
        <v>40000</v>
      </c>
      <c r="L339" s="140">
        <f>L340+L341</f>
        <v>37710</v>
      </c>
      <c r="M339" s="140">
        <f>SUM(M340:M341)</f>
        <v>15000</v>
      </c>
      <c r="N339" s="280">
        <f t="shared" si="5"/>
        <v>37.5</v>
      </c>
    </row>
    <row r="340" spans="1:14" s="369" customFormat="1" ht="12" customHeight="1">
      <c r="A340" s="452"/>
      <c r="B340" s="440"/>
      <c r="C340" s="481"/>
      <c r="D340" s="453">
        <v>614241</v>
      </c>
      <c r="E340" s="571" t="s">
        <v>285</v>
      </c>
      <c r="F340" s="572"/>
      <c r="G340" s="572"/>
      <c r="H340" s="572"/>
      <c r="I340" s="573"/>
      <c r="J340" s="133">
        <v>238377</v>
      </c>
      <c r="K340" s="133">
        <v>35000</v>
      </c>
      <c r="L340" s="134">
        <v>34182</v>
      </c>
      <c r="M340" s="134">
        <v>10000</v>
      </c>
      <c r="N340" s="280">
        <f t="shared" si="5"/>
        <v>28.57142857142857</v>
      </c>
    </row>
    <row r="341" spans="1:14" s="369" customFormat="1" ht="12.75">
      <c r="A341" s="452"/>
      <c r="B341" s="454"/>
      <c r="C341" s="481"/>
      <c r="D341" s="453">
        <v>614243</v>
      </c>
      <c r="E341" s="571" t="s">
        <v>286</v>
      </c>
      <c r="F341" s="572"/>
      <c r="G341" s="572"/>
      <c r="H341" s="572"/>
      <c r="I341" s="573"/>
      <c r="J341" s="133">
        <v>9954</v>
      </c>
      <c r="K341" s="133">
        <v>5000</v>
      </c>
      <c r="L341" s="134">
        <v>3528</v>
      </c>
      <c r="M341" s="134">
        <v>5000</v>
      </c>
      <c r="N341" s="280">
        <f t="shared" si="5"/>
        <v>100</v>
      </c>
    </row>
    <row r="342" spans="1:14" ht="15.75">
      <c r="A342" s="332">
        <v>15</v>
      </c>
      <c r="B342" s="325"/>
      <c r="C342" s="337">
        <v>614300</v>
      </c>
      <c r="D342" s="263"/>
      <c r="E342" s="585" t="s">
        <v>287</v>
      </c>
      <c r="F342" s="586"/>
      <c r="G342" s="586"/>
      <c r="H342" s="586"/>
      <c r="I342" s="587"/>
      <c r="J342" s="70">
        <f>J343+J355</f>
        <v>98148</v>
      </c>
      <c r="K342" s="70">
        <f>K343+K355</f>
        <v>247600</v>
      </c>
      <c r="L342" s="140">
        <f>L344+L355</f>
        <v>178558</v>
      </c>
      <c r="M342" s="140">
        <f>M343+M355</f>
        <v>190500</v>
      </c>
      <c r="N342" s="280">
        <f t="shared" si="5"/>
        <v>76.93861066235864</v>
      </c>
    </row>
    <row r="343" spans="1:14" ht="15.75">
      <c r="A343" s="332"/>
      <c r="B343" s="255"/>
      <c r="C343" s="254"/>
      <c r="D343" s="263">
        <v>614310</v>
      </c>
      <c r="E343" s="585" t="s">
        <v>287</v>
      </c>
      <c r="F343" s="586"/>
      <c r="G343" s="586"/>
      <c r="H343" s="586"/>
      <c r="I343" s="587"/>
      <c r="J343" s="70">
        <f>J344</f>
        <v>92648</v>
      </c>
      <c r="K343" s="70">
        <f>K344</f>
        <v>242100</v>
      </c>
      <c r="L343" s="140">
        <f>L344</f>
        <v>173058</v>
      </c>
      <c r="M343" s="140">
        <f>M344</f>
        <v>185000</v>
      </c>
      <c r="N343" s="280">
        <f t="shared" si="5"/>
        <v>76.41470466749277</v>
      </c>
    </row>
    <row r="344" spans="1:14" ht="15.75">
      <c r="A344" s="332"/>
      <c r="B344" s="255"/>
      <c r="C344" s="254"/>
      <c r="D344" s="263">
        <v>614311</v>
      </c>
      <c r="E344" s="585" t="s">
        <v>287</v>
      </c>
      <c r="F344" s="586"/>
      <c r="G344" s="586"/>
      <c r="H344" s="586"/>
      <c r="I344" s="587"/>
      <c r="J344" s="70">
        <f>SUM(J345:J354)</f>
        <v>92648</v>
      </c>
      <c r="K344" s="70">
        <f>SUM(K345:K354)</f>
        <v>242100</v>
      </c>
      <c r="L344" s="140">
        <f>SUM(L345:L354)</f>
        <v>173058</v>
      </c>
      <c r="M344" s="140">
        <f>SUM(M345:M354)</f>
        <v>185000</v>
      </c>
      <c r="N344" s="280">
        <f t="shared" si="5"/>
        <v>76.41470466749277</v>
      </c>
    </row>
    <row r="345" spans="1:14" s="369" customFormat="1" ht="26.25" customHeight="1">
      <c r="A345" s="482"/>
      <c r="B345" s="483"/>
      <c r="C345" s="484"/>
      <c r="D345" s="485">
        <v>614311</v>
      </c>
      <c r="E345" s="558" t="s">
        <v>440</v>
      </c>
      <c r="F345" s="559"/>
      <c r="G345" s="559"/>
      <c r="H345" s="559"/>
      <c r="I345" s="560"/>
      <c r="J345" s="133">
        <v>27161</v>
      </c>
      <c r="K345" s="133">
        <v>70000</v>
      </c>
      <c r="L345" s="134">
        <v>66738</v>
      </c>
      <c r="M345" s="134">
        <v>30000</v>
      </c>
      <c r="N345" s="280">
        <f t="shared" si="5"/>
        <v>42.857142857142854</v>
      </c>
    </row>
    <row r="346" spans="1:14" s="369" customFormat="1" ht="12.75">
      <c r="A346" s="482"/>
      <c r="B346" s="483"/>
      <c r="C346" s="484"/>
      <c r="D346" s="485">
        <v>614311</v>
      </c>
      <c r="E346" s="558" t="s">
        <v>288</v>
      </c>
      <c r="F346" s="559"/>
      <c r="G346" s="559"/>
      <c r="H346" s="559"/>
      <c r="I346" s="560"/>
      <c r="J346" s="133">
        <v>58092</v>
      </c>
      <c r="K346" s="133">
        <v>84000</v>
      </c>
      <c r="L346" s="134">
        <v>63096</v>
      </c>
      <c r="M346" s="134">
        <v>95000</v>
      </c>
      <c r="N346" s="280">
        <f t="shared" si="5"/>
        <v>113.09523809523809</v>
      </c>
    </row>
    <row r="347" spans="1:15" s="369" customFormat="1" ht="12.75">
      <c r="A347" s="482"/>
      <c r="B347" s="486"/>
      <c r="C347" s="487"/>
      <c r="D347" s="485">
        <v>614311</v>
      </c>
      <c r="E347" s="656" t="s">
        <v>289</v>
      </c>
      <c r="F347" s="657"/>
      <c r="G347" s="657"/>
      <c r="H347" s="657"/>
      <c r="I347" s="658"/>
      <c r="J347" s="133">
        <v>0</v>
      </c>
      <c r="K347" s="133">
        <v>4100</v>
      </c>
      <c r="L347" s="134">
        <v>4100</v>
      </c>
      <c r="M347" s="134">
        <v>2000</v>
      </c>
      <c r="N347" s="268">
        <f t="shared" si="5"/>
        <v>48.78048780487805</v>
      </c>
      <c r="O347" s="264"/>
    </row>
    <row r="348" spans="1:16" s="369" customFormat="1" ht="28.5" customHeight="1">
      <c r="A348" s="418"/>
      <c r="B348" s="483"/>
      <c r="C348" s="484"/>
      <c r="D348" s="488">
        <v>614311</v>
      </c>
      <c r="E348" s="558" t="s">
        <v>368</v>
      </c>
      <c r="F348" s="559"/>
      <c r="G348" s="559"/>
      <c r="H348" s="559"/>
      <c r="I348" s="560"/>
      <c r="J348" s="75">
        <v>0</v>
      </c>
      <c r="K348" s="75">
        <v>13000</v>
      </c>
      <c r="L348" s="129">
        <v>10391</v>
      </c>
      <c r="M348" s="129">
        <v>13000</v>
      </c>
      <c r="N348" s="268">
        <f>M348/K348*100</f>
        <v>100</v>
      </c>
      <c r="O348" s="264"/>
      <c r="P348" s="489"/>
    </row>
    <row r="349" spans="1:14" s="369" customFormat="1" ht="12.75">
      <c r="A349" s="418"/>
      <c r="B349" s="483"/>
      <c r="C349" s="484"/>
      <c r="D349" s="480">
        <v>613411</v>
      </c>
      <c r="E349" s="558" t="s">
        <v>346</v>
      </c>
      <c r="F349" s="559"/>
      <c r="G349" s="559"/>
      <c r="H349" s="559"/>
      <c r="I349" s="560"/>
      <c r="J349" s="75">
        <v>1276</v>
      </c>
      <c r="K349" s="75">
        <v>7000</v>
      </c>
      <c r="L349" s="129">
        <v>4211</v>
      </c>
      <c r="M349" s="129">
        <v>7000</v>
      </c>
      <c r="N349" s="268">
        <f>M349/K349*100</f>
        <v>100</v>
      </c>
    </row>
    <row r="350" spans="1:14" s="369" customFormat="1" ht="18.75" customHeight="1">
      <c r="A350" s="482"/>
      <c r="B350" s="483"/>
      <c r="C350" s="484"/>
      <c r="D350" s="485">
        <v>614311</v>
      </c>
      <c r="E350" s="558" t="s">
        <v>347</v>
      </c>
      <c r="F350" s="559"/>
      <c r="G350" s="559"/>
      <c r="H350" s="559"/>
      <c r="I350" s="560"/>
      <c r="J350" s="133">
        <v>0</v>
      </c>
      <c r="K350" s="133">
        <v>7000</v>
      </c>
      <c r="L350" s="134">
        <v>4822</v>
      </c>
      <c r="M350" s="134">
        <v>3000</v>
      </c>
      <c r="N350" s="280">
        <v>0</v>
      </c>
    </row>
    <row r="351" spans="1:14" s="369" customFormat="1" ht="18.75" customHeight="1">
      <c r="A351" s="418"/>
      <c r="B351" s="483"/>
      <c r="C351" s="484"/>
      <c r="D351" s="480">
        <v>614311</v>
      </c>
      <c r="E351" s="558" t="s">
        <v>136</v>
      </c>
      <c r="F351" s="559"/>
      <c r="G351" s="559"/>
      <c r="H351" s="559"/>
      <c r="I351" s="560"/>
      <c r="J351" s="75">
        <v>6119</v>
      </c>
      <c r="K351" s="75">
        <v>50000</v>
      </c>
      <c r="L351" s="129">
        <v>19700</v>
      </c>
      <c r="M351" s="129">
        <v>10000</v>
      </c>
      <c r="N351" s="268">
        <f>M351/K351*100</f>
        <v>20</v>
      </c>
    </row>
    <row r="352" spans="1:14" s="369" customFormat="1" ht="12.75">
      <c r="A352" s="482"/>
      <c r="B352" s="483"/>
      <c r="C352" s="484"/>
      <c r="D352" s="485">
        <v>614311</v>
      </c>
      <c r="E352" s="558" t="s">
        <v>290</v>
      </c>
      <c r="F352" s="559"/>
      <c r="G352" s="559"/>
      <c r="H352" s="559"/>
      <c r="I352" s="560"/>
      <c r="J352" s="133">
        <v>0</v>
      </c>
      <c r="K352" s="133">
        <v>6000</v>
      </c>
      <c r="L352" s="134">
        <v>0</v>
      </c>
      <c r="M352" s="134">
        <v>5000</v>
      </c>
      <c r="N352" s="280">
        <f t="shared" si="5"/>
        <v>83.33333333333334</v>
      </c>
    </row>
    <row r="353" spans="1:14" s="369" customFormat="1" ht="12.75">
      <c r="A353" s="482"/>
      <c r="B353" s="483"/>
      <c r="C353" s="484"/>
      <c r="D353" s="485">
        <v>614311</v>
      </c>
      <c r="E353" s="558" t="s">
        <v>291</v>
      </c>
      <c r="F353" s="559"/>
      <c r="G353" s="559"/>
      <c r="H353" s="559"/>
      <c r="I353" s="560"/>
      <c r="J353" s="133">
        <v>0</v>
      </c>
      <c r="K353" s="133">
        <v>1000</v>
      </c>
      <c r="L353" s="134">
        <v>0</v>
      </c>
      <c r="M353" s="134">
        <v>5000</v>
      </c>
      <c r="N353" s="280">
        <f t="shared" si="5"/>
        <v>500</v>
      </c>
    </row>
    <row r="354" spans="1:14" s="369" customFormat="1" ht="12.75">
      <c r="A354" s="482"/>
      <c r="B354" s="483"/>
      <c r="C354" s="484"/>
      <c r="D354" s="485">
        <v>614311</v>
      </c>
      <c r="E354" s="558" t="s">
        <v>441</v>
      </c>
      <c r="F354" s="559"/>
      <c r="G354" s="559"/>
      <c r="H354" s="559"/>
      <c r="I354" s="560"/>
      <c r="J354" s="133">
        <v>0</v>
      </c>
      <c r="K354" s="133">
        <v>0</v>
      </c>
      <c r="L354" s="134">
        <v>0</v>
      </c>
      <c r="M354" s="134">
        <v>15000</v>
      </c>
      <c r="N354" s="280">
        <v>0</v>
      </c>
    </row>
    <row r="355" spans="1:15" ht="15.75">
      <c r="A355" s="332"/>
      <c r="B355" s="255"/>
      <c r="C355" s="254"/>
      <c r="D355" s="263">
        <v>614320</v>
      </c>
      <c r="E355" s="585" t="s">
        <v>292</v>
      </c>
      <c r="F355" s="586"/>
      <c r="G355" s="586"/>
      <c r="H355" s="586"/>
      <c r="I355" s="587"/>
      <c r="J355" s="70">
        <f>J356</f>
        <v>5500</v>
      </c>
      <c r="K355" s="70">
        <f>K356</f>
        <v>5500</v>
      </c>
      <c r="L355" s="140">
        <f>L356</f>
        <v>5500</v>
      </c>
      <c r="M355" s="140">
        <f>M356</f>
        <v>5500</v>
      </c>
      <c r="N355" s="280">
        <f t="shared" si="5"/>
        <v>100</v>
      </c>
      <c r="O355" s="10"/>
    </row>
    <row r="356" spans="1:15" s="369" customFormat="1" ht="12.75">
      <c r="A356" s="482"/>
      <c r="B356" s="483"/>
      <c r="C356" s="484"/>
      <c r="D356" s="485">
        <v>614323</v>
      </c>
      <c r="E356" s="558" t="s">
        <v>293</v>
      </c>
      <c r="F356" s="559"/>
      <c r="G356" s="559"/>
      <c r="H356" s="559"/>
      <c r="I356" s="560"/>
      <c r="J356" s="133">
        <v>5500</v>
      </c>
      <c r="K356" s="133">
        <v>5500</v>
      </c>
      <c r="L356" s="134">
        <v>5500</v>
      </c>
      <c r="M356" s="134">
        <v>5500</v>
      </c>
      <c r="N356" s="280">
        <f t="shared" si="5"/>
        <v>100</v>
      </c>
      <c r="O356" s="264"/>
    </row>
    <row r="357" spans="1:15" ht="15.75">
      <c r="A357" s="332">
        <v>16</v>
      </c>
      <c r="B357" s="325"/>
      <c r="C357" s="337">
        <v>614400</v>
      </c>
      <c r="D357" s="339"/>
      <c r="E357" s="585" t="s">
        <v>294</v>
      </c>
      <c r="F357" s="586"/>
      <c r="G357" s="586"/>
      <c r="H357" s="586"/>
      <c r="I357" s="587"/>
      <c r="J357" s="70">
        <f>J358</f>
        <v>3478</v>
      </c>
      <c r="K357" s="70">
        <f>SUM(K358:K358)</f>
        <v>10000</v>
      </c>
      <c r="L357" s="140">
        <v>0</v>
      </c>
      <c r="M357" s="140">
        <f>SUM(M358:M358)</f>
        <v>20000</v>
      </c>
      <c r="N357" s="280">
        <f t="shared" si="5"/>
        <v>200</v>
      </c>
      <c r="O357" s="264"/>
    </row>
    <row r="358" spans="1:15" s="369" customFormat="1" ht="12.75">
      <c r="A358" s="482"/>
      <c r="B358" s="483"/>
      <c r="C358" s="484"/>
      <c r="D358" s="485">
        <v>614411</v>
      </c>
      <c r="E358" s="558" t="s">
        <v>295</v>
      </c>
      <c r="F358" s="559"/>
      <c r="G358" s="559"/>
      <c r="H358" s="559"/>
      <c r="I358" s="560"/>
      <c r="J358" s="133">
        <v>3478</v>
      </c>
      <c r="K358" s="133">
        <v>10000</v>
      </c>
      <c r="L358" s="134">
        <v>0</v>
      </c>
      <c r="M358" s="134">
        <v>20000</v>
      </c>
      <c r="N358" s="280">
        <f t="shared" si="5"/>
        <v>200</v>
      </c>
      <c r="O358" s="264"/>
    </row>
    <row r="359" spans="1:15" ht="15" customHeight="1">
      <c r="A359" s="332">
        <v>17</v>
      </c>
      <c r="B359" s="332"/>
      <c r="C359" s="340">
        <v>614500</v>
      </c>
      <c r="D359" s="339"/>
      <c r="E359" s="585" t="s">
        <v>296</v>
      </c>
      <c r="F359" s="586"/>
      <c r="G359" s="586"/>
      <c r="H359" s="586"/>
      <c r="I359" s="587"/>
      <c r="J359" s="70">
        <f>SUM(J360:J362)</f>
        <v>0</v>
      </c>
      <c r="K359" s="70">
        <f>SUM(K360:K366)</f>
        <v>67500</v>
      </c>
      <c r="L359" s="497">
        <f>SUM(L360:L366)</f>
        <v>4201</v>
      </c>
      <c r="M359" s="140">
        <f>SUM(M360:M366)</f>
        <v>90800</v>
      </c>
      <c r="N359" s="281">
        <f>M359/K359*100</f>
        <v>134.51851851851853</v>
      </c>
      <c r="O359" s="264"/>
    </row>
    <row r="360" spans="1:15" s="369" customFormat="1" ht="15.75" customHeight="1">
      <c r="A360" s="418"/>
      <c r="B360" s="483"/>
      <c r="C360" s="484"/>
      <c r="D360" s="480">
        <v>614515</v>
      </c>
      <c r="E360" s="558" t="s">
        <v>379</v>
      </c>
      <c r="F360" s="559"/>
      <c r="G360" s="559"/>
      <c r="H360" s="559"/>
      <c r="I360" s="560"/>
      <c r="J360" s="75">
        <v>0</v>
      </c>
      <c r="K360" s="75">
        <v>0</v>
      </c>
      <c r="L360" s="129">
        <v>0</v>
      </c>
      <c r="M360" s="129">
        <v>20000</v>
      </c>
      <c r="N360" s="394">
        <v>0</v>
      </c>
      <c r="O360" s="264"/>
    </row>
    <row r="361" spans="1:15" s="369" customFormat="1" ht="12.75">
      <c r="A361" s="482"/>
      <c r="B361" s="483"/>
      <c r="C361" s="484"/>
      <c r="D361" s="485">
        <v>614515</v>
      </c>
      <c r="E361" s="558" t="s">
        <v>407</v>
      </c>
      <c r="F361" s="559"/>
      <c r="G361" s="559"/>
      <c r="H361" s="559"/>
      <c r="I361" s="560"/>
      <c r="J361" s="133">
        <v>0</v>
      </c>
      <c r="K361" s="133">
        <v>67500</v>
      </c>
      <c r="L361" s="134">
        <v>4201</v>
      </c>
      <c r="M361" s="134">
        <v>67800</v>
      </c>
      <c r="N361" s="280">
        <f>M361/K361*100</f>
        <v>100.44444444444444</v>
      </c>
      <c r="O361" s="264"/>
    </row>
    <row r="362" spans="1:15" s="369" customFormat="1" ht="12.75">
      <c r="A362" s="520"/>
      <c r="B362" s="483"/>
      <c r="C362" s="483"/>
      <c r="D362" s="493">
        <v>614515</v>
      </c>
      <c r="E362" s="696" t="s">
        <v>297</v>
      </c>
      <c r="F362" s="696"/>
      <c r="G362" s="696"/>
      <c r="H362" s="696"/>
      <c r="I362" s="696"/>
      <c r="J362" s="75">
        <v>0</v>
      </c>
      <c r="K362" s="75">
        <v>0</v>
      </c>
      <c r="L362" s="126">
        <v>0</v>
      </c>
      <c r="M362" s="126">
        <v>3000</v>
      </c>
      <c r="N362" s="268">
        <v>0</v>
      </c>
      <c r="O362" s="264"/>
    </row>
    <row r="363" spans="1:15" s="490" customFormat="1" ht="12.75">
      <c r="A363" s="492"/>
      <c r="B363" s="492"/>
      <c r="C363" s="492"/>
      <c r="D363" s="510"/>
      <c r="E363" s="511"/>
      <c r="F363" s="511"/>
      <c r="G363" s="511"/>
      <c r="H363" s="511"/>
      <c r="I363" s="511"/>
      <c r="J363" s="275"/>
      <c r="K363" s="275"/>
      <c r="L363" s="275"/>
      <c r="M363" s="275"/>
      <c r="N363" s="279"/>
      <c r="O363" s="512"/>
    </row>
    <row r="364" spans="1:15" ht="14.25">
      <c r="A364" s="690" t="s">
        <v>15</v>
      </c>
      <c r="B364" s="691"/>
      <c r="C364" s="691"/>
      <c r="D364" s="691"/>
      <c r="E364" s="691"/>
      <c r="F364" s="691"/>
      <c r="G364" s="691"/>
      <c r="H364" s="691"/>
      <c r="I364" s="691"/>
      <c r="J364" s="691"/>
      <c r="K364" s="691"/>
      <c r="L364" s="691"/>
      <c r="M364" s="691"/>
      <c r="N364" s="691"/>
      <c r="O364" s="264"/>
    </row>
    <row r="365" spans="1:15" ht="14.25">
      <c r="A365" s="525"/>
      <c r="B365" s="526"/>
      <c r="C365" s="526"/>
      <c r="D365" s="526"/>
      <c r="E365" s="526"/>
      <c r="F365" s="526"/>
      <c r="G365" s="526"/>
      <c r="H365" s="526"/>
      <c r="I365" s="526"/>
      <c r="J365" s="526"/>
      <c r="K365" s="526"/>
      <c r="L365" s="526"/>
      <c r="M365" s="526"/>
      <c r="N365" s="526"/>
      <c r="O365" s="264"/>
    </row>
    <row r="366" spans="1:14" ht="13.5" customHeight="1">
      <c r="A366" s="247" t="s">
        <v>5</v>
      </c>
      <c r="B366" s="247" t="s">
        <v>6</v>
      </c>
      <c r="C366" s="247" t="s">
        <v>7</v>
      </c>
      <c r="D366" s="247" t="s">
        <v>8</v>
      </c>
      <c r="E366" s="697" t="s">
        <v>9</v>
      </c>
      <c r="F366" s="698"/>
      <c r="G366" s="698"/>
      <c r="H366" s="698"/>
      <c r="I366" s="699"/>
      <c r="J366" s="271" t="s">
        <v>10</v>
      </c>
      <c r="K366" s="271" t="s">
        <v>11</v>
      </c>
      <c r="L366" s="271" t="s">
        <v>12</v>
      </c>
      <c r="M366" s="271" t="s">
        <v>13</v>
      </c>
      <c r="N366" s="247" t="s">
        <v>15</v>
      </c>
    </row>
    <row r="367" spans="1:15" ht="15.75">
      <c r="A367" s="332">
        <v>18</v>
      </c>
      <c r="B367" s="325"/>
      <c r="C367" s="337">
        <v>614800</v>
      </c>
      <c r="D367" s="339"/>
      <c r="E367" s="585" t="s">
        <v>298</v>
      </c>
      <c r="F367" s="586"/>
      <c r="G367" s="586"/>
      <c r="H367" s="586"/>
      <c r="I367" s="587"/>
      <c r="J367" s="70">
        <f>J368</f>
        <v>8096</v>
      </c>
      <c r="K367" s="70">
        <f>K368</f>
        <v>16000</v>
      </c>
      <c r="L367" s="140">
        <f>L368</f>
        <v>4179</v>
      </c>
      <c r="M367" s="140">
        <f>M368</f>
        <v>16000</v>
      </c>
      <c r="N367" s="280">
        <f t="shared" si="5"/>
        <v>100</v>
      </c>
      <c r="O367" s="264"/>
    </row>
    <row r="368" spans="1:15" ht="15.75">
      <c r="A368" s="332"/>
      <c r="B368" s="255"/>
      <c r="C368" s="254"/>
      <c r="D368" s="263">
        <v>614810</v>
      </c>
      <c r="E368" s="585" t="s">
        <v>298</v>
      </c>
      <c r="F368" s="586"/>
      <c r="G368" s="586"/>
      <c r="H368" s="586"/>
      <c r="I368" s="587"/>
      <c r="J368" s="70">
        <f>SUM(J369:J371)</f>
        <v>8096</v>
      </c>
      <c r="K368" s="70">
        <f>K369+K370+K371</f>
        <v>16000</v>
      </c>
      <c r="L368" s="140">
        <f>SUM(L369:L371)</f>
        <v>4179</v>
      </c>
      <c r="M368" s="140">
        <f>SUM(M369:M371)</f>
        <v>16000</v>
      </c>
      <c r="N368" s="280">
        <f t="shared" si="5"/>
        <v>100</v>
      </c>
      <c r="O368" s="264"/>
    </row>
    <row r="369" spans="1:15" s="369" customFormat="1" ht="15.75" customHeight="1">
      <c r="A369" s="482"/>
      <c r="B369" s="483"/>
      <c r="C369" s="484"/>
      <c r="D369" s="485">
        <v>614811</v>
      </c>
      <c r="E369" s="558" t="s">
        <v>299</v>
      </c>
      <c r="F369" s="559"/>
      <c r="G369" s="559"/>
      <c r="H369" s="559"/>
      <c r="I369" s="560"/>
      <c r="J369" s="133">
        <v>4517</v>
      </c>
      <c r="K369" s="133">
        <v>2000</v>
      </c>
      <c r="L369" s="134">
        <v>1734</v>
      </c>
      <c r="M369" s="134">
        <v>2000</v>
      </c>
      <c r="N369" s="280">
        <f t="shared" si="5"/>
        <v>100</v>
      </c>
      <c r="O369" s="264"/>
    </row>
    <row r="370" spans="1:15" s="369" customFormat="1" ht="12.75">
      <c r="A370" s="482"/>
      <c r="B370" s="483"/>
      <c r="C370" s="484"/>
      <c r="D370" s="485">
        <v>614817</v>
      </c>
      <c r="E370" s="558" t="s">
        <v>300</v>
      </c>
      <c r="F370" s="559"/>
      <c r="G370" s="559"/>
      <c r="H370" s="559"/>
      <c r="I370" s="560"/>
      <c r="J370" s="133">
        <v>3579</v>
      </c>
      <c r="K370" s="133">
        <v>12000</v>
      </c>
      <c r="L370" s="134">
        <v>2445</v>
      </c>
      <c r="M370" s="134">
        <v>12000</v>
      </c>
      <c r="N370" s="280">
        <f t="shared" si="5"/>
        <v>100</v>
      </c>
      <c r="O370" s="264"/>
    </row>
    <row r="371" spans="1:15" s="369" customFormat="1" ht="12.75">
      <c r="A371" s="482"/>
      <c r="B371" s="483"/>
      <c r="C371" s="484"/>
      <c r="D371" s="485">
        <v>614817</v>
      </c>
      <c r="E371" s="558" t="s">
        <v>301</v>
      </c>
      <c r="F371" s="559"/>
      <c r="G371" s="559"/>
      <c r="H371" s="559"/>
      <c r="I371" s="560"/>
      <c r="J371" s="133">
        <v>0</v>
      </c>
      <c r="K371" s="133">
        <v>2000</v>
      </c>
      <c r="L371" s="134">
        <v>0</v>
      </c>
      <c r="M371" s="134">
        <v>2000</v>
      </c>
      <c r="N371" s="280">
        <f>M371/K371*100</f>
        <v>100</v>
      </c>
      <c r="O371" s="264"/>
    </row>
    <row r="372" spans="1:15" ht="15.75">
      <c r="A372" s="332" t="s">
        <v>352</v>
      </c>
      <c r="B372" s="325">
        <v>615000</v>
      </c>
      <c r="C372" s="337"/>
      <c r="D372" s="263"/>
      <c r="E372" s="585" t="s">
        <v>302</v>
      </c>
      <c r="F372" s="586"/>
      <c r="G372" s="586"/>
      <c r="H372" s="586"/>
      <c r="I372" s="587"/>
      <c r="J372" s="70">
        <f>J373+J378</f>
        <v>0</v>
      </c>
      <c r="K372" s="70">
        <v>0</v>
      </c>
      <c r="L372" s="140">
        <v>0</v>
      </c>
      <c r="M372" s="140">
        <f>M378</f>
        <v>0</v>
      </c>
      <c r="N372" s="280">
        <v>0</v>
      </c>
      <c r="O372" s="264"/>
    </row>
    <row r="373" spans="1:15" ht="15.75">
      <c r="A373" s="332">
        <v>19</v>
      </c>
      <c r="B373" s="325"/>
      <c r="C373" s="337">
        <v>615100</v>
      </c>
      <c r="D373" s="263"/>
      <c r="E373" s="585" t="s">
        <v>303</v>
      </c>
      <c r="F373" s="586"/>
      <c r="G373" s="586"/>
      <c r="H373" s="586"/>
      <c r="I373" s="587"/>
      <c r="J373" s="70">
        <f>J374</f>
        <v>0</v>
      </c>
      <c r="K373" s="70">
        <f>K374+K375</f>
        <v>0</v>
      </c>
      <c r="L373" s="140">
        <v>0</v>
      </c>
      <c r="M373" s="140">
        <f>M374+M375</f>
        <v>0</v>
      </c>
      <c r="N373" s="280">
        <v>0</v>
      </c>
      <c r="O373" s="264"/>
    </row>
    <row r="374" spans="1:15" ht="15.75">
      <c r="A374" s="332"/>
      <c r="B374" s="255"/>
      <c r="C374" s="254"/>
      <c r="D374" s="263">
        <v>615110</v>
      </c>
      <c r="E374" s="585" t="s">
        <v>303</v>
      </c>
      <c r="F374" s="586"/>
      <c r="G374" s="586"/>
      <c r="H374" s="586"/>
      <c r="I374" s="587"/>
      <c r="J374" s="70">
        <f>J375</f>
        <v>0</v>
      </c>
      <c r="K374" s="70">
        <f>K375+K376+K377</f>
        <v>0</v>
      </c>
      <c r="L374" s="140">
        <v>0</v>
      </c>
      <c r="M374" s="140">
        <v>0</v>
      </c>
      <c r="N374" s="280">
        <v>0</v>
      </c>
      <c r="O374" s="264"/>
    </row>
    <row r="375" spans="1:15" ht="15.75">
      <c r="A375" s="324"/>
      <c r="B375" s="246"/>
      <c r="C375" s="254"/>
      <c r="D375" s="88">
        <v>615117</v>
      </c>
      <c r="E375" s="585" t="s">
        <v>304</v>
      </c>
      <c r="F375" s="586"/>
      <c r="G375" s="586"/>
      <c r="H375" s="586"/>
      <c r="I375" s="587"/>
      <c r="J375" s="68">
        <f>J376+J377</f>
        <v>0</v>
      </c>
      <c r="K375" s="68">
        <v>0</v>
      </c>
      <c r="L375" s="111">
        <v>0</v>
      </c>
      <c r="M375" s="111">
        <f>SUM(M376:M377)</f>
        <v>0</v>
      </c>
      <c r="N375" s="280">
        <v>0</v>
      </c>
      <c r="O375" s="264"/>
    </row>
    <row r="376" spans="1:15" s="369" customFormat="1" ht="12.75">
      <c r="A376" s="448"/>
      <c r="B376" s="440"/>
      <c r="C376" s="441"/>
      <c r="D376" s="442"/>
      <c r="E376" s="558" t="s">
        <v>305</v>
      </c>
      <c r="F376" s="559"/>
      <c r="G376" s="559"/>
      <c r="H376" s="559"/>
      <c r="I376" s="560"/>
      <c r="J376" s="75">
        <v>0</v>
      </c>
      <c r="K376" s="75">
        <v>0</v>
      </c>
      <c r="L376" s="129">
        <v>0</v>
      </c>
      <c r="M376" s="129">
        <v>0</v>
      </c>
      <c r="N376" s="280">
        <v>0</v>
      </c>
      <c r="O376" s="264"/>
    </row>
    <row r="377" spans="1:16" s="369" customFormat="1" ht="12.75">
      <c r="A377" s="448"/>
      <c r="B377" s="440"/>
      <c r="C377" s="441"/>
      <c r="D377" s="442"/>
      <c r="E377" s="558" t="s">
        <v>306</v>
      </c>
      <c r="F377" s="559"/>
      <c r="G377" s="559"/>
      <c r="H377" s="559"/>
      <c r="I377" s="560"/>
      <c r="J377" s="75">
        <v>0</v>
      </c>
      <c r="K377" s="75">
        <v>0</v>
      </c>
      <c r="L377" s="129">
        <v>0</v>
      </c>
      <c r="M377" s="129">
        <v>0</v>
      </c>
      <c r="N377" s="280">
        <v>0</v>
      </c>
      <c r="O377" s="264"/>
      <c r="P377" s="490"/>
    </row>
    <row r="378" spans="1:15" ht="15.75">
      <c r="A378" s="322"/>
      <c r="B378" s="330"/>
      <c r="C378" s="337">
        <v>615200</v>
      </c>
      <c r="D378" s="337"/>
      <c r="E378" s="585" t="s">
        <v>307</v>
      </c>
      <c r="F378" s="586"/>
      <c r="G378" s="586"/>
      <c r="H378" s="586"/>
      <c r="I378" s="587"/>
      <c r="J378" s="68">
        <f>J379</f>
        <v>0</v>
      </c>
      <c r="K378" s="68">
        <f>K379</f>
        <v>0</v>
      </c>
      <c r="L378" s="111">
        <v>0</v>
      </c>
      <c r="M378" s="111">
        <f>M379</f>
        <v>0</v>
      </c>
      <c r="N378" s="280">
        <v>0</v>
      </c>
      <c r="O378" s="264"/>
    </row>
    <row r="379" spans="1:15" s="369" customFormat="1" ht="12.75">
      <c r="A379" s="448"/>
      <c r="B379" s="440"/>
      <c r="C379" s="441"/>
      <c r="D379" s="442">
        <v>615211</v>
      </c>
      <c r="E379" s="558" t="s">
        <v>308</v>
      </c>
      <c r="F379" s="559"/>
      <c r="G379" s="559"/>
      <c r="H379" s="559"/>
      <c r="I379" s="560"/>
      <c r="J379" s="75">
        <v>0</v>
      </c>
      <c r="K379" s="75">
        <v>0</v>
      </c>
      <c r="L379" s="129">
        <v>0</v>
      </c>
      <c r="M379" s="129">
        <v>0</v>
      </c>
      <c r="N379" s="280">
        <v>0</v>
      </c>
      <c r="O379" s="264"/>
    </row>
    <row r="380" spans="1:15" s="51" customFormat="1" ht="15.75">
      <c r="A380" s="324" t="s">
        <v>353</v>
      </c>
      <c r="B380" s="337">
        <v>616000</v>
      </c>
      <c r="C380" s="337"/>
      <c r="D380" s="88"/>
      <c r="E380" s="585" t="s">
        <v>45</v>
      </c>
      <c r="F380" s="586"/>
      <c r="G380" s="586"/>
      <c r="H380" s="586"/>
      <c r="I380" s="587"/>
      <c r="J380" s="68">
        <f>J383</f>
        <v>59140</v>
      </c>
      <c r="K380" s="68">
        <f>K381</f>
        <v>18900</v>
      </c>
      <c r="L380" s="111">
        <f>L381</f>
        <v>12535</v>
      </c>
      <c r="M380" s="111">
        <f>M381</f>
        <v>40000</v>
      </c>
      <c r="N380" s="280">
        <f t="shared" si="5"/>
        <v>211.64021164021162</v>
      </c>
      <c r="O380" s="226"/>
    </row>
    <row r="381" spans="1:15" s="51" customFormat="1" ht="15.75">
      <c r="A381" s="327">
        <v>20</v>
      </c>
      <c r="B381" s="340"/>
      <c r="C381" s="340">
        <v>616300</v>
      </c>
      <c r="D381" s="257"/>
      <c r="E381" s="653" t="s">
        <v>354</v>
      </c>
      <c r="F381" s="654"/>
      <c r="G381" s="654"/>
      <c r="H381" s="654"/>
      <c r="I381" s="655"/>
      <c r="J381" s="70">
        <f>SUM(J382:J383)</f>
        <v>59140</v>
      </c>
      <c r="K381" s="70">
        <f>SUM(K382:K383)</f>
        <v>18900</v>
      </c>
      <c r="L381" s="140">
        <f>SUM(L382:L383)</f>
        <v>12535</v>
      </c>
      <c r="M381" s="140">
        <f>SUM(M382:M383)</f>
        <v>40000</v>
      </c>
      <c r="N381" s="281">
        <f t="shared" si="5"/>
        <v>211.64021164021162</v>
      </c>
      <c r="O381" s="226"/>
    </row>
    <row r="382" spans="1:15" s="369" customFormat="1" ht="12.75">
      <c r="A382" s="452"/>
      <c r="B382" s="498"/>
      <c r="C382" s="498"/>
      <c r="D382" s="453">
        <v>616331</v>
      </c>
      <c r="E382" s="558" t="s">
        <v>409</v>
      </c>
      <c r="F382" s="559"/>
      <c r="G382" s="559"/>
      <c r="H382" s="559"/>
      <c r="I382" s="560"/>
      <c r="J382" s="133">
        <v>0</v>
      </c>
      <c r="K382" s="133">
        <v>15100</v>
      </c>
      <c r="L382" s="134">
        <v>9967</v>
      </c>
      <c r="M382" s="134">
        <v>32000</v>
      </c>
      <c r="N382" s="268">
        <f>M382/K382*100</f>
        <v>211.9205298013245</v>
      </c>
      <c r="O382" s="264"/>
    </row>
    <row r="383" spans="1:15" s="369" customFormat="1" ht="15" customHeight="1">
      <c r="A383" s="448"/>
      <c r="B383" s="440"/>
      <c r="C383" s="441"/>
      <c r="D383" s="442">
        <v>616331</v>
      </c>
      <c r="E383" s="558" t="s">
        <v>408</v>
      </c>
      <c r="F383" s="559"/>
      <c r="G383" s="559"/>
      <c r="H383" s="559"/>
      <c r="I383" s="560"/>
      <c r="J383" s="75">
        <v>59140</v>
      </c>
      <c r="K383" s="75">
        <v>3800</v>
      </c>
      <c r="L383" s="129">
        <v>2568</v>
      </c>
      <c r="M383" s="129">
        <v>8000</v>
      </c>
      <c r="N383" s="268">
        <f t="shared" si="5"/>
        <v>210.52631578947367</v>
      </c>
      <c r="O383" s="264"/>
    </row>
    <row r="384" spans="1:15" s="51" customFormat="1" ht="24" customHeight="1">
      <c r="A384" s="324" t="s">
        <v>20</v>
      </c>
      <c r="B384" s="367">
        <v>600000</v>
      </c>
      <c r="C384" s="366"/>
      <c r="D384" s="88"/>
      <c r="E384" s="585" t="s">
        <v>317</v>
      </c>
      <c r="F384" s="586"/>
      <c r="G384" s="586"/>
      <c r="H384" s="586"/>
      <c r="I384" s="587"/>
      <c r="J384" s="68">
        <f>J162+J176+J182+J310+J372+J380</f>
        <v>3997488</v>
      </c>
      <c r="K384" s="68">
        <f>K380+K372+K310+K182+K176+K162</f>
        <v>3786820</v>
      </c>
      <c r="L384" s="111">
        <f>L380+L162+L176+L182+L310+L372</f>
        <v>2850297</v>
      </c>
      <c r="M384" s="111">
        <f>M380+M372+M310+M182+M176+M162</f>
        <v>3940000</v>
      </c>
      <c r="N384" s="280">
        <f t="shared" si="5"/>
        <v>104.04508268151113</v>
      </c>
      <c r="O384" s="226"/>
    </row>
    <row r="385" spans="1:15" s="369" customFormat="1" ht="15" customHeight="1">
      <c r="A385" s="324" t="s">
        <v>28</v>
      </c>
      <c r="B385" s="367">
        <v>530000</v>
      </c>
      <c r="C385" s="557"/>
      <c r="D385" s="557"/>
      <c r="E385" s="585" t="s">
        <v>453</v>
      </c>
      <c r="F385" s="586"/>
      <c r="G385" s="586"/>
      <c r="H385" s="586"/>
      <c r="I385" s="587"/>
      <c r="J385" s="405"/>
      <c r="K385" s="321">
        <f>K386</f>
        <v>28980</v>
      </c>
      <c r="L385" s="111"/>
      <c r="M385" s="111">
        <f>M386</f>
        <v>37000</v>
      </c>
      <c r="N385" s="280">
        <f>M385/K385*100</f>
        <v>127.67425810904072</v>
      </c>
      <c r="O385" s="264"/>
    </row>
    <row r="386" spans="1:15" ht="15.75">
      <c r="A386" s="322"/>
      <c r="B386" s="230"/>
      <c r="C386" s="88">
        <v>531100</v>
      </c>
      <c r="D386" s="87"/>
      <c r="E386" s="581" t="s">
        <v>309</v>
      </c>
      <c r="F386" s="582"/>
      <c r="G386" s="582"/>
      <c r="H386" s="582"/>
      <c r="I386" s="583"/>
      <c r="J386" s="74">
        <f>J387</f>
        <v>0</v>
      </c>
      <c r="K386" s="74">
        <f>K387</f>
        <v>28980</v>
      </c>
      <c r="L386" s="113">
        <f>SUM(L387:L388)</f>
        <v>0</v>
      </c>
      <c r="M386" s="113">
        <f>M387</f>
        <v>37000</v>
      </c>
      <c r="N386" s="280">
        <f t="shared" si="5"/>
        <v>127.67425810904072</v>
      </c>
      <c r="O386" s="264"/>
    </row>
    <row r="387" spans="1:15" s="369" customFormat="1" ht="12.75">
      <c r="A387" s="444"/>
      <c r="B387" s="466"/>
      <c r="C387" s="491"/>
      <c r="D387" s="424">
        <v>531121</v>
      </c>
      <c r="E387" s="571" t="s">
        <v>310</v>
      </c>
      <c r="F387" s="572"/>
      <c r="G387" s="572"/>
      <c r="H387" s="572"/>
      <c r="I387" s="573"/>
      <c r="J387" s="135">
        <v>0</v>
      </c>
      <c r="K387" s="135">
        <v>28980</v>
      </c>
      <c r="L387" s="136">
        <v>0</v>
      </c>
      <c r="M387" s="136">
        <v>37000</v>
      </c>
      <c r="N387" s="280">
        <f t="shared" si="5"/>
        <v>127.67425810904072</v>
      </c>
      <c r="O387" s="264"/>
    </row>
    <row r="388" spans="1:15" ht="15.75">
      <c r="A388" s="327" t="s">
        <v>103</v>
      </c>
      <c r="B388" s="332">
        <v>590000</v>
      </c>
      <c r="C388" s="340"/>
      <c r="D388" s="340"/>
      <c r="E388" s="653" t="s">
        <v>452</v>
      </c>
      <c r="F388" s="654"/>
      <c r="G388" s="654"/>
      <c r="H388" s="654"/>
      <c r="I388" s="655"/>
      <c r="J388" s="70">
        <v>0</v>
      </c>
      <c r="K388" s="70">
        <f>K389</f>
        <v>875000</v>
      </c>
      <c r="L388" s="140">
        <v>0</v>
      </c>
      <c r="M388" s="140">
        <v>0</v>
      </c>
      <c r="N388" s="281">
        <f t="shared" si="5"/>
        <v>0</v>
      </c>
      <c r="O388" s="264"/>
    </row>
    <row r="389" spans="1:15" ht="15.75">
      <c r="A389" s="327"/>
      <c r="B389" s="332"/>
      <c r="C389" s="340">
        <v>591100</v>
      </c>
      <c r="D389" s="340"/>
      <c r="E389" s="653" t="s">
        <v>452</v>
      </c>
      <c r="F389" s="654"/>
      <c r="G389" s="654"/>
      <c r="H389" s="654"/>
      <c r="I389" s="655"/>
      <c r="J389" s="70"/>
      <c r="K389" s="70">
        <f>K390</f>
        <v>875000</v>
      </c>
      <c r="L389" s="140">
        <v>0</v>
      </c>
      <c r="M389" s="140">
        <v>0</v>
      </c>
      <c r="N389" s="281"/>
      <c r="O389" s="264"/>
    </row>
    <row r="390" spans="1:15" ht="29.25" customHeight="1">
      <c r="A390" s="327"/>
      <c r="B390" s="332"/>
      <c r="C390" s="340"/>
      <c r="D390" s="340">
        <v>591111</v>
      </c>
      <c r="E390" s="713" t="s">
        <v>455</v>
      </c>
      <c r="F390" s="714"/>
      <c r="G390" s="714"/>
      <c r="H390" s="714"/>
      <c r="I390" s="715"/>
      <c r="J390" s="70"/>
      <c r="K390" s="133">
        <v>875000</v>
      </c>
      <c r="L390" s="140">
        <v>0</v>
      </c>
      <c r="M390" s="140">
        <v>0</v>
      </c>
      <c r="N390" s="281"/>
      <c r="O390" s="264"/>
    </row>
    <row r="391" spans="1:15" ht="15.75">
      <c r="A391" s="322"/>
      <c r="B391" s="341"/>
      <c r="C391" s="228"/>
      <c r="D391" s="87"/>
      <c r="E391" s="581" t="s">
        <v>454</v>
      </c>
      <c r="F391" s="582"/>
      <c r="G391" s="582"/>
      <c r="H391" s="582"/>
      <c r="I391" s="583"/>
      <c r="J391" s="68">
        <f>J384+J388</f>
        <v>3997488</v>
      </c>
      <c r="K391" s="68">
        <f>K384+K385+K388</f>
        <v>4690800</v>
      </c>
      <c r="L391" s="109">
        <f>L384+L388</f>
        <v>2850297</v>
      </c>
      <c r="M391" s="109">
        <f>M384+M386+M388</f>
        <v>3977000</v>
      </c>
      <c r="N391" s="268">
        <f t="shared" si="5"/>
        <v>84.78297944913447</v>
      </c>
      <c r="O391" s="264"/>
    </row>
    <row r="392" spans="1:15" s="29" customFormat="1" ht="28.5" customHeight="1">
      <c r="A392" s="333"/>
      <c r="B392" s="283"/>
      <c r="C392" s="284"/>
      <c r="D392" s="104"/>
      <c r="E392" s="622" t="s">
        <v>77</v>
      </c>
      <c r="F392" s="623"/>
      <c r="G392" s="623"/>
      <c r="H392" s="623"/>
      <c r="I392" s="624"/>
      <c r="J392" s="69">
        <f>J149-J391</f>
        <v>-284192</v>
      </c>
      <c r="K392" s="69">
        <f>K149-K391</f>
        <v>0</v>
      </c>
      <c r="L392" s="112">
        <f>SUM(L149-L391)</f>
        <v>201864</v>
      </c>
      <c r="M392" s="112">
        <f>M149-M391</f>
        <v>0</v>
      </c>
      <c r="N392" s="280">
        <v>0</v>
      </c>
      <c r="O392" s="264"/>
    </row>
    <row r="397" spans="1:14" s="6" customFormat="1" ht="14.25" customHeight="1">
      <c r="A397" s="588" t="s">
        <v>380</v>
      </c>
      <c r="B397" s="588"/>
      <c r="C397" s="588"/>
      <c r="D397" s="588"/>
      <c r="E397" s="588"/>
      <c r="F397" s="588"/>
      <c r="G397" s="588"/>
      <c r="H397" s="588"/>
      <c r="I397" s="588"/>
      <c r="J397" s="588"/>
      <c r="K397" s="588"/>
      <c r="L397" s="588"/>
      <c r="M397" s="588"/>
      <c r="N397" s="588"/>
    </row>
  </sheetData>
  <sheetProtection/>
  <mergeCells count="372">
    <mergeCell ref="E385:I385"/>
    <mergeCell ref="E390:I390"/>
    <mergeCell ref="E389:I389"/>
    <mergeCell ref="A397:N397"/>
    <mergeCell ref="A61:N61"/>
    <mergeCell ref="E331:I331"/>
    <mergeCell ref="A330:N330"/>
    <mergeCell ref="A364:N364"/>
    <mergeCell ref="A155:N155"/>
    <mergeCell ref="A188:N188"/>
    <mergeCell ref="M1:N1"/>
    <mergeCell ref="E175:I175"/>
    <mergeCell ref="E220:I220"/>
    <mergeCell ref="E228:I228"/>
    <mergeCell ref="E254:I254"/>
    <mergeCell ref="E200:I200"/>
    <mergeCell ref="E224:I224"/>
    <mergeCell ref="A90:N90"/>
    <mergeCell ref="N159:N160"/>
    <mergeCell ref="E376:I376"/>
    <mergeCell ref="E218:I218"/>
    <mergeCell ref="E314:I314"/>
    <mergeCell ref="E272:I272"/>
    <mergeCell ref="E304:I304"/>
    <mergeCell ref="E222:I222"/>
    <mergeCell ref="E293:I293"/>
    <mergeCell ref="A226:N226"/>
    <mergeCell ref="E377:I377"/>
    <mergeCell ref="E360:I360"/>
    <mergeCell ref="E373:I373"/>
    <mergeCell ref="E358:I358"/>
    <mergeCell ref="E371:I371"/>
    <mergeCell ref="E374:I374"/>
    <mergeCell ref="E361:I361"/>
    <mergeCell ref="E362:I362"/>
    <mergeCell ref="E230:I230"/>
    <mergeCell ref="E312:I312"/>
    <mergeCell ref="E286:I286"/>
    <mergeCell ref="E341:I341"/>
    <mergeCell ref="E309:I309"/>
    <mergeCell ref="E253:I253"/>
    <mergeCell ref="E339:I339"/>
    <mergeCell ref="E332:I332"/>
    <mergeCell ref="E338:I338"/>
    <mergeCell ref="E337:I337"/>
    <mergeCell ref="E367:I367"/>
    <mergeCell ref="E285:I285"/>
    <mergeCell ref="E357:I357"/>
    <mergeCell ref="E257:I257"/>
    <mergeCell ref="E255:I255"/>
    <mergeCell ref="E356:I356"/>
    <mergeCell ref="E307:I307"/>
    <mergeCell ref="E283:I283"/>
    <mergeCell ref="E348:I348"/>
    <mergeCell ref="E350:I350"/>
    <mergeCell ref="L159:L160"/>
    <mergeCell ref="K159:K160"/>
    <mergeCell ref="E368:I368"/>
    <mergeCell ref="E369:I369"/>
    <mergeCell ref="E370:I370"/>
    <mergeCell ref="E258:I258"/>
    <mergeCell ref="E264:I264"/>
    <mergeCell ref="E265:I265"/>
    <mergeCell ref="E302:I302"/>
    <mergeCell ref="E366:I366"/>
    <mergeCell ref="J159:J160"/>
    <mergeCell ref="E274:I274"/>
    <mergeCell ref="E182:I182"/>
    <mergeCell ref="E183:I183"/>
    <mergeCell ref="E173:I173"/>
    <mergeCell ref="E231:I231"/>
    <mergeCell ref="E199:I199"/>
    <mergeCell ref="E194:I194"/>
    <mergeCell ref="E248:I248"/>
    <mergeCell ref="E176:I176"/>
    <mergeCell ref="E378:I378"/>
    <mergeCell ref="E379:I379"/>
    <mergeCell ref="E383:I383"/>
    <mergeCell ref="E380:I380"/>
    <mergeCell ref="E381:I381"/>
    <mergeCell ref="E382:I382"/>
    <mergeCell ref="A159:A160"/>
    <mergeCell ref="E196:I196"/>
    <mergeCell ref="E201:I201"/>
    <mergeCell ref="D159:D160"/>
    <mergeCell ref="E205:I205"/>
    <mergeCell ref="E174:I174"/>
    <mergeCell ref="E178:I178"/>
    <mergeCell ref="E179:I179"/>
    <mergeCell ref="E191:I191"/>
    <mergeCell ref="E193:I193"/>
    <mergeCell ref="E57:I57"/>
    <mergeCell ref="E203:I203"/>
    <mergeCell ref="E118:I118"/>
    <mergeCell ref="E125:I125"/>
    <mergeCell ref="E126:I126"/>
    <mergeCell ref="E117:I117"/>
    <mergeCell ref="E123:I123"/>
    <mergeCell ref="E122:I122"/>
    <mergeCell ref="A120:N120"/>
    <mergeCell ref="E171:I171"/>
    <mergeCell ref="E69:I69"/>
    <mergeCell ref="E70:I70"/>
    <mergeCell ref="E41:I41"/>
    <mergeCell ref="E53:I53"/>
    <mergeCell ref="E65:I65"/>
    <mergeCell ref="E48:I48"/>
    <mergeCell ref="E49:I49"/>
    <mergeCell ref="E46:I46"/>
    <mergeCell ref="E54:I54"/>
    <mergeCell ref="E63:I63"/>
    <mergeCell ref="D37:D38"/>
    <mergeCell ref="E42:I42"/>
    <mergeCell ref="E56:I56"/>
    <mergeCell ref="E47:I47"/>
    <mergeCell ref="E45:I45"/>
    <mergeCell ref="C25:I26"/>
    <mergeCell ref="C27:I27"/>
    <mergeCell ref="C28:I28"/>
    <mergeCell ref="C29:I29"/>
    <mergeCell ref="E55:I55"/>
    <mergeCell ref="L37:L38"/>
    <mergeCell ref="E343:I343"/>
    <mergeCell ref="E71:I71"/>
    <mergeCell ref="E95:I95"/>
    <mergeCell ref="E172:I172"/>
    <mergeCell ref="E72:I72"/>
    <mergeCell ref="E51:I51"/>
    <mergeCell ref="E44:I44"/>
    <mergeCell ref="E50:I50"/>
    <mergeCell ref="E66:I66"/>
    <mergeCell ref="E321:I321"/>
    <mergeCell ref="E320:I320"/>
    <mergeCell ref="E391:I391"/>
    <mergeCell ref="E318:I318"/>
    <mergeCell ref="E344:I344"/>
    <mergeCell ref="E326:I326"/>
    <mergeCell ref="E327:I327"/>
    <mergeCell ref="E328:I328"/>
    <mergeCell ref="E333:I333"/>
    <mergeCell ref="E355:I355"/>
    <mergeCell ref="E345:I345"/>
    <mergeCell ref="E340:I340"/>
    <mergeCell ref="E336:I336"/>
    <mergeCell ref="E287:I287"/>
    <mergeCell ref="E288:I288"/>
    <mergeCell ref="E316:I316"/>
    <mergeCell ref="E319:I319"/>
    <mergeCell ref="E317:I317"/>
    <mergeCell ref="E324:I324"/>
    <mergeCell ref="E325:I325"/>
    <mergeCell ref="E386:I386"/>
    <mergeCell ref="E384:I384"/>
    <mergeCell ref="E353:I353"/>
    <mergeCell ref="E342:I342"/>
    <mergeCell ref="E239:I239"/>
    <mergeCell ref="E241:I241"/>
    <mergeCell ref="E245:I245"/>
    <mergeCell ref="E246:I246"/>
    <mergeCell ref="E266:I266"/>
    <mergeCell ref="E277:I277"/>
    <mergeCell ref="E242:I242"/>
    <mergeCell ref="E236:I236"/>
    <mergeCell ref="E237:I237"/>
    <mergeCell ref="E164:I164"/>
    <mergeCell ref="E211:I211"/>
    <mergeCell ref="E144:I144"/>
    <mergeCell ref="E197:I197"/>
    <mergeCell ref="E212:I212"/>
    <mergeCell ref="E229:I229"/>
    <mergeCell ref="E192:I192"/>
    <mergeCell ref="E74:I74"/>
    <mergeCell ref="E75:I75"/>
    <mergeCell ref="E93:I93"/>
    <mergeCell ref="E79:I79"/>
    <mergeCell ref="E87:I87"/>
    <mergeCell ref="E88:I88"/>
    <mergeCell ref="E84:I84"/>
    <mergeCell ref="E80:I80"/>
    <mergeCell ref="E81:I81"/>
    <mergeCell ref="E92:I92"/>
    <mergeCell ref="J29:K29"/>
    <mergeCell ref="C35:N35"/>
    <mergeCell ref="E64:I64"/>
    <mergeCell ref="E238:I238"/>
    <mergeCell ref="E167:I167"/>
    <mergeCell ref="N37:N38"/>
    <mergeCell ref="E43:I43"/>
    <mergeCell ref="E206:I206"/>
    <mergeCell ref="K37:K38"/>
    <mergeCell ref="E73:I73"/>
    <mergeCell ref="E101:I101"/>
    <mergeCell ref="E170:I170"/>
    <mergeCell ref="E240:I240"/>
    <mergeCell ref="E233:I233"/>
    <mergeCell ref="E107:I107"/>
    <mergeCell ref="E131:I131"/>
    <mergeCell ref="E113:I113"/>
    <mergeCell ref="E168:I168"/>
    <mergeCell ref="E169:I169"/>
    <mergeCell ref="E177:I177"/>
    <mergeCell ref="E388:I388"/>
    <mergeCell ref="E346:I346"/>
    <mergeCell ref="E359:I359"/>
    <mergeCell ref="E387:I387"/>
    <mergeCell ref="E352:I352"/>
    <mergeCell ref="E375:I375"/>
    <mergeCell ref="E372:I372"/>
    <mergeCell ref="E347:I347"/>
    <mergeCell ref="E351:I351"/>
    <mergeCell ref="E349:I349"/>
    <mergeCell ref="E313:I313"/>
    <mergeCell ref="B37:B38"/>
    <mergeCell ref="D32:M32"/>
    <mergeCell ref="E124:I124"/>
    <mergeCell ref="A36:C36"/>
    <mergeCell ref="A37:A38"/>
    <mergeCell ref="E67:I67"/>
    <mergeCell ref="E83:I83"/>
    <mergeCell ref="E247:I247"/>
    <mergeCell ref="E270:I270"/>
    <mergeCell ref="J27:K27"/>
    <mergeCell ref="M3:N3"/>
    <mergeCell ref="D3:I3"/>
    <mergeCell ref="D4:I4"/>
    <mergeCell ref="D5:I5"/>
    <mergeCell ref="D6:I6"/>
    <mergeCell ref="D7:I7"/>
    <mergeCell ref="C8:N8"/>
    <mergeCell ref="D14:M15"/>
    <mergeCell ref="D17:M17"/>
    <mergeCell ref="D21:M21"/>
    <mergeCell ref="L29:M29"/>
    <mergeCell ref="J28:K28"/>
    <mergeCell ref="L27:M27"/>
    <mergeCell ref="E37:I38"/>
    <mergeCell ref="C23:M23"/>
    <mergeCell ref="C34:M34"/>
    <mergeCell ref="J25:K26"/>
    <mergeCell ref="L25:M26"/>
    <mergeCell ref="E104:I104"/>
    <mergeCell ref="D22:M22"/>
    <mergeCell ref="L28:M28"/>
    <mergeCell ref="E392:I392"/>
    <mergeCell ref="E335:I335"/>
    <mergeCell ref="E334:I334"/>
    <mergeCell ref="E40:I40"/>
    <mergeCell ref="E39:I39"/>
    <mergeCell ref="M37:M38"/>
    <mergeCell ref="J37:J38"/>
    <mergeCell ref="E97:I97"/>
    <mergeCell ref="E68:I68"/>
    <mergeCell ref="E94:I94"/>
    <mergeCell ref="E215:I215"/>
    <mergeCell ref="E214:I214"/>
    <mergeCell ref="E112:I112"/>
    <mergeCell ref="E102:I102"/>
    <mergeCell ref="E103:I103"/>
    <mergeCell ref="E100:I100"/>
    <mergeCell ref="E99:I99"/>
    <mergeCell ref="E115:I115"/>
    <mergeCell ref="B159:B160"/>
    <mergeCell ref="E98:I98"/>
    <mergeCell ref="E76:I76"/>
    <mergeCell ref="E78:I78"/>
    <mergeCell ref="E77:I77"/>
    <mergeCell ref="E82:I82"/>
    <mergeCell ref="E86:I86"/>
    <mergeCell ref="E85:I85"/>
    <mergeCell ref="E96:I96"/>
    <mergeCell ref="E135:I135"/>
    <mergeCell ref="E136:I136"/>
    <mergeCell ref="E108:I108"/>
    <mergeCell ref="E105:I105"/>
    <mergeCell ref="E106:I106"/>
    <mergeCell ref="E109:I109"/>
    <mergeCell ref="E110:I110"/>
    <mergeCell ref="E116:I116"/>
    <mergeCell ref="E111:I111"/>
    <mergeCell ref="E114:I114"/>
    <mergeCell ref="E127:I127"/>
    <mergeCell ref="E132:I132"/>
    <mergeCell ref="E133:I133"/>
    <mergeCell ref="E134:I134"/>
    <mergeCell ref="E128:I128"/>
    <mergeCell ref="E129:I129"/>
    <mergeCell ref="E130:I130"/>
    <mergeCell ref="E137:I137"/>
    <mergeCell ref="E138:I138"/>
    <mergeCell ref="E141:I141"/>
    <mergeCell ref="E143:I143"/>
    <mergeCell ref="E139:I139"/>
    <mergeCell ref="E142:I142"/>
    <mergeCell ref="E140:I140"/>
    <mergeCell ref="E147:I147"/>
    <mergeCell ref="E165:I165"/>
    <mergeCell ref="E166:I166"/>
    <mergeCell ref="E148:I148"/>
    <mergeCell ref="E149:I149"/>
    <mergeCell ref="E159:I160"/>
    <mergeCell ref="E161:I161"/>
    <mergeCell ref="E162:I162"/>
    <mergeCell ref="E163:I163"/>
    <mergeCell ref="E181:I181"/>
    <mergeCell ref="E184:I184"/>
    <mergeCell ref="E185:I185"/>
    <mergeCell ref="E216:I216"/>
    <mergeCell ref="E209:I209"/>
    <mergeCell ref="E198:I198"/>
    <mergeCell ref="E204:I204"/>
    <mergeCell ref="E195:I195"/>
    <mergeCell ref="E202:I202"/>
    <mergeCell ref="E278:I278"/>
    <mergeCell ref="E235:I235"/>
    <mergeCell ref="E234:I234"/>
    <mergeCell ref="E252:I252"/>
    <mergeCell ref="E243:I243"/>
    <mergeCell ref="E250:I250"/>
    <mergeCell ref="E275:I275"/>
    <mergeCell ref="E267:I267"/>
    <mergeCell ref="E268:I268"/>
    <mergeCell ref="E249:I249"/>
    <mergeCell ref="E311:I311"/>
    <mergeCell ref="E284:I284"/>
    <mergeCell ref="E299:I299"/>
    <mergeCell ref="E310:I310"/>
    <mergeCell ref="E306:I306"/>
    <mergeCell ref="E300:I300"/>
    <mergeCell ref="A296:N296"/>
    <mergeCell ref="E308:I308"/>
    <mergeCell ref="E301:I301"/>
    <mergeCell ref="E303:I303"/>
    <mergeCell ref="E280:I280"/>
    <mergeCell ref="E281:I281"/>
    <mergeCell ref="E282:I282"/>
    <mergeCell ref="E289:I289"/>
    <mergeCell ref="E298:I298"/>
    <mergeCell ref="E271:I271"/>
    <mergeCell ref="E276:I276"/>
    <mergeCell ref="E290:I290"/>
    <mergeCell ref="E291:I291"/>
    <mergeCell ref="E292:I292"/>
    <mergeCell ref="E223:I223"/>
    <mergeCell ref="E244:I244"/>
    <mergeCell ref="E269:I269"/>
    <mergeCell ref="E208:I208"/>
    <mergeCell ref="E217:I217"/>
    <mergeCell ref="E263:I263"/>
    <mergeCell ref="E213:I213"/>
    <mergeCell ref="E251:I251"/>
    <mergeCell ref="E256:I256"/>
    <mergeCell ref="A261:N261"/>
    <mergeCell ref="M159:M160"/>
    <mergeCell ref="E180:I180"/>
    <mergeCell ref="E210:I210"/>
    <mergeCell ref="E219:I219"/>
    <mergeCell ref="E207:I207"/>
    <mergeCell ref="E305:I305"/>
    <mergeCell ref="E273:I273"/>
    <mergeCell ref="E279:I279"/>
    <mergeCell ref="E221:I221"/>
    <mergeCell ref="E232:I232"/>
    <mergeCell ref="E354:I354"/>
    <mergeCell ref="C37:C38"/>
    <mergeCell ref="E52:I52"/>
    <mergeCell ref="C159:C160"/>
    <mergeCell ref="E322:I322"/>
    <mergeCell ref="E323:I323"/>
    <mergeCell ref="E315:I315"/>
    <mergeCell ref="E58:I58"/>
    <mergeCell ref="E59:I59"/>
    <mergeCell ref="E60:I60"/>
  </mergeCells>
  <printOptions/>
  <pageMargins left="0.03937007874015748" right="0.03937007874015748" top="0.7480314960629921" bottom="0.5511811023622047" header="0.31496062992125984" footer="0.31496062992125984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5"/>
  <sheetViews>
    <sheetView tabSelected="1" workbookViewId="0" topLeftCell="A157">
      <selection activeCell="K180" sqref="K180"/>
    </sheetView>
  </sheetViews>
  <sheetFormatPr defaultColWidth="9.140625" defaultRowHeight="12.75"/>
  <cols>
    <col min="1" max="1" width="7.57421875" style="0" customWidth="1"/>
    <col min="2" max="2" width="11.00390625" style="0" customWidth="1"/>
    <col min="3" max="3" width="10.28125" style="0" customWidth="1"/>
    <col min="4" max="4" width="10.57421875" style="0" customWidth="1"/>
    <col min="5" max="5" width="10.8515625" style="0" customWidth="1"/>
    <col min="6" max="6" width="16.28125" style="0" customWidth="1"/>
    <col min="7" max="7" width="10.8515625" style="0" customWidth="1"/>
    <col min="8" max="8" width="11.8515625" style="0" customWidth="1"/>
    <col min="9" max="9" width="11.8515625" style="4" customWidth="1"/>
    <col min="10" max="10" width="12.8515625" style="0" customWidth="1"/>
    <col min="11" max="11" width="11.421875" style="0" customWidth="1"/>
    <col min="12" max="12" width="8.57421875" style="0" customWidth="1"/>
    <col min="13" max="13" width="11.00390625" style="0" bestFit="1" customWidth="1"/>
  </cols>
  <sheetData>
    <row r="1" spans="1:12" ht="15.75" customHeight="1">
      <c r="A1" s="732" t="s">
        <v>94</v>
      </c>
      <c r="B1" s="732"/>
      <c r="C1" s="732"/>
      <c r="D1" s="732"/>
      <c r="E1" s="732"/>
      <c r="F1" s="732"/>
      <c r="G1" s="732"/>
      <c r="H1" s="732"/>
      <c r="I1" s="732"/>
      <c r="J1" s="20"/>
      <c r="K1" s="20"/>
      <c r="L1" s="22"/>
    </row>
    <row r="2" spans="2:12" ht="16.5" customHeight="1">
      <c r="B2" s="29"/>
      <c r="C2" s="29"/>
      <c r="D2" s="29"/>
      <c r="E2" s="29"/>
      <c r="F2" s="29"/>
      <c r="G2" s="29"/>
      <c r="H2" s="29"/>
      <c r="I2" s="29"/>
      <c r="J2" s="29"/>
      <c r="K2" s="29"/>
      <c r="L2" s="22"/>
    </row>
    <row r="3" spans="1:12" ht="15" customHeight="1">
      <c r="A3" s="733" t="s">
        <v>419</v>
      </c>
      <c r="B3" s="733"/>
      <c r="C3" s="733"/>
      <c r="D3" s="733"/>
      <c r="E3" s="733"/>
      <c r="F3" s="733"/>
      <c r="G3" s="733"/>
      <c r="H3" s="733"/>
      <c r="I3" s="733"/>
      <c r="J3" s="285"/>
      <c r="K3" s="285"/>
      <c r="L3" s="7"/>
    </row>
    <row r="4" spans="1:12" ht="15.75" customHeight="1">
      <c r="A4" s="40"/>
      <c r="G4" s="733"/>
      <c r="H4" s="733"/>
      <c r="I4" s="733"/>
      <c r="J4" s="733"/>
      <c r="K4" s="733"/>
      <c r="L4" s="7"/>
    </row>
    <row r="5" spans="1:12" s="40" customFormat="1" ht="15.75" customHeight="1">
      <c r="A5" s="769" t="s">
        <v>35</v>
      </c>
      <c r="B5" s="770" t="s">
        <v>59</v>
      </c>
      <c r="C5" s="771" t="s">
        <v>71</v>
      </c>
      <c r="D5" s="772"/>
      <c r="E5" s="772"/>
      <c r="F5" s="773"/>
      <c r="G5" s="774" t="s">
        <v>385</v>
      </c>
      <c r="H5" s="777" t="s">
        <v>386</v>
      </c>
      <c r="I5" s="774" t="s">
        <v>97</v>
      </c>
      <c r="J5" s="7"/>
      <c r="K5" s="6"/>
      <c r="L5"/>
    </row>
    <row r="6" spans="1:12" s="40" customFormat="1" ht="15.75" customHeight="1">
      <c r="A6" s="769"/>
      <c r="B6" s="770"/>
      <c r="C6" s="771"/>
      <c r="D6" s="772"/>
      <c r="E6" s="772"/>
      <c r="F6" s="773"/>
      <c r="G6" s="774"/>
      <c r="H6" s="778"/>
      <c r="I6" s="779"/>
      <c r="J6" s="22"/>
      <c r="K6" s="6"/>
      <c r="L6"/>
    </row>
    <row r="7" spans="1:12" s="40" customFormat="1" ht="15.75" customHeight="1">
      <c r="A7" s="769"/>
      <c r="B7" s="770"/>
      <c r="C7" s="771"/>
      <c r="D7" s="772"/>
      <c r="E7" s="772"/>
      <c r="F7" s="773"/>
      <c r="G7" s="774"/>
      <c r="H7" s="778"/>
      <c r="I7" s="779"/>
      <c r="J7" s="7"/>
      <c r="K7" s="6"/>
      <c r="L7"/>
    </row>
    <row r="8" spans="1:12" s="40" customFormat="1" ht="15.75" customHeight="1">
      <c r="A8" s="122" t="s">
        <v>5</v>
      </c>
      <c r="B8" s="122" t="s">
        <v>6</v>
      </c>
      <c r="C8" s="767" t="s">
        <v>7</v>
      </c>
      <c r="D8" s="767"/>
      <c r="E8" s="767"/>
      <c r="F8" s="767"/>
      <c r="G8" s="122" t="s">
        <v>8</v>
      </c>
      <c r="H8" s="123" t="s">
        <v>9</v>
      </c>
      <c r="I8" s="123" t="s">
        <v>10</v>
      </c>
      <c r="J8" s="22"/>
      <c r="K8" s="6"/>
      <c r="L8"/>
    </row>
    <row r="9" spans="1:11" ht="25.5" customHeight="1">
      <c r="A9" s="353">
        <v>6</v>
      </c>
      <c r="B9" s="354"/>
      <c r="C9" s="768" t="s">
        <v>14</v>
      </c>
      <c r="D9" s="768"/>
      <c r="E9" s="768"/>
      <c r="F9" s="768"/>
      <c r="G9" s="355"/>
      <c r="H9" s="356"/>
      <c r="I9" s="356"/>
      <c r="J9" s="41"/>
      <c r="K9" s="6"/>
    </row>
    <row r="10" spans="1:14" ht="12.75">
      <c r="A10" s="290"/>
      <c r="B10" s="86">
        <v>611000</v>
      </c>
      <c r="C10" s="80" t="s">
        <v>33</v>
      </c>
      <c r="D10" s="80"/>
      <c r="E10" s="81"/>
      <c r="F10" s="81"/>
      <c r="G10" s="60">
        <f>G11+G12</f>
        <v>277800</v>
      </c>
      <c r="H10" s="60">
        <f>H11+H12</f>
        <v>306800</v>
      </c>
      <c r="I10" s="291">
        <f aca="true" t="shared" si="0" ref="I10:I21">SUM(H10/G10)*100</f>
        <v>110.43916486681064</v>
      </c>
      <c r="J10" s="22"/>
      <c r="K10" s="6"/>
      <c r="L10" s="338"/>
      <c r="M10" s="338"/>
      <c r="N10" s="338"/>
    </row>
    <row r="11" spans="1:14" ht="12.75">
      <c r="A11" s="66"/>
      <c r="B11" s="43">
        <v>611100</v>
      </c>
      <c r="C11" s="27" t="s">
        <v>72</v>
      </c>
      <c r="D11" s="27"/>
      <c r="E11" s="11"/>
      <c r="F11" s="11"/>
      <c r="G11" s="114">
        <v>232800</v>
      </c>
      <c r="H11" s="114">
        <v>261000</v>
      </c>
      <c r="I11" s="291">
        <f t="shared" si="0"/>
        <v>112.11340206185567</v>
      </c>
      <c r="J11" s="7"/>
      <c r="K11" s="6"/>
      <c r="L11" s="338"/>
      <c r="M11" s="338"/>
      <c r="N11" s="338"/>
    </row>
    <row r="12" spans="1:14" ht="12.75">
      <c r="A12" s="66"/>
      <c r="B12" s="43">
        <v>611200</v>
      </c>
      <c r="C12" s="26" t="s">
        <v>73</v>
      </c>
      <c r="D12" s="26"/>
      <c r="E12" s="9"/>
      <c r="F12" s="9"/>
      <c r="G12" s="118">
        <v>45000</v>
      </c>
      <c r="H12" s="118">
        <v>45800</v>
      </c>
      <c r="I12" s="291">
        <f t="shared" si="0"/>
        <v>101.77777777777777</v>
      </c>
      <c r="J12" s="22"/>
      <c r="K12" s="6"/>
      <c r="L12" s="338"/>
      <c r="M12" s="358"/>
      <c r="N12" s="338"/>
    </row>
    <row r="13" spans="1:14" ht="12.75">
      <c r="A13" s="66"/>
      <c r="B13" s="86">
        <v>612000</v>
      </c>
      <c r="C13" s="78" t="s">
        <v>95</v>
      </c>
      <c r="D13" s="78"/>
      <c r="E13" s="79"/>
      <c r="F13" s="79"/>
      <c r="G13" s="115">
        <v>24400</v>
      </c>
      <c r="H13" s="115">
        <v>28400</v>
      </c>
      <c r="I13" s="291">
        <f t="shared" si="0"/>
        <v>116.39344262295081</v>
      </c>
      <c r="J13" s="7"/>
      <c r="K13" s="6"/>
      <c r="L13" s="338"/>
      <c r="M13" s="338"/>
      <c r="N13" s="338"/>
    </row>
    <row r="14" spans="1:14" ht="12.75">
      <c r="A14" s="290"/>
      <c r="B14" s="86">
        <v>613000</v>
      </c>
      <c r="C14" s="76" t="s">
        <v>32</v>
      </c>
      <c r="D14" s="76"/>
      <c r="E14" s="77"/>
      <c r="F14" s="77"/>
      <c r="G14" s="60">
        <f>SUM(G15:G29)</f>
        <v>507120</v>
      </c>
      <c r="H14" s="60">
        <f>SUM(H15:H29)</f>
        <v>325100</v>
      </c>
      <c r="I14" s="291">
        <f t="shared" si="0"/>
        <v>64.10711468685912</v>
      </c>
      <c r="J14" s="7"/>
      <c r="K14" s="6"/>
      <c r="L14" s="338"/>
      <c r="M14" s="338"/>
      <c r="N14" s="338"/>
    </row>
    <row r="15" spans="1:14" ht="12.75">
      <c r="A15" s="66"/>
      <c r="B15" s="43">
        <v>613100</v>
      </c>
      <c r="C15" s="735" t="s">
        <v>2</v>
      </c>
      <c r="D15" s="736"/>
      <c r="E15" s="736"/>
      <c r="F15" s="736"/>
      <c r="G15" s="114">
        <v>5220</v>
      </c>
      <c r="H15" s="114">
        <v>1900</v>
      </c>
      <c r="I15" s="291">
        <f t="shared" si="0"/>
        <v>36.39846743295019</v>
      </c>
      <c r="J15" s="22"/>
      <c r="K15" s="6"/>
      <c r="L15" s="338"/>
      <c r="M15" s="338"/>
      <c r="N15" s="338"/>
    </row>
    <row r="16" spans="1:14" ht="12.75">
      <c r="A16" s="66"/>
      <c r="B16" s="43">
        <v>613200</v>
      </c>
      <c r="C16" s="286" t="s">
        <v>191</v>
      </c>
      <c r="D16" s="26"/>
      <c r="E16" s="12"/>
      <c r="F16" s="12"/>
      <c r="G16" s="114">
        <v>11500</v>
      </c>
      <c r="H16" s="114">
        <v>8400</v>
      </c>
      <c r="I16" s="291">
        <f t="shared" si="0"/>
        <v>73.04347826086956</v>
      </c>
      <c r="J16" s="22"/>
      <c r="K16" s="6"/>
      <c r="L16" s="338"/>
      <c r="M16" s="338"/>
      <c r="N16" s="338"/>
    </row>
    <row r="17" spans="1:14" ht="12.75">
      <c r="A17" s="66"/>
      <c r="B17" s="43">
        <v>613300</v>
      </c>
      <c r="C17" s="286" t="s">
        <v>195</v>
      </c>
      <c r="D17" s="26"/>
      <c r="E17" s="12"/>
      <c r="F17" s="12"/>
      <c r="G17" s="114">
        <v>21200</v>
      </c>
      <c r="H17" s="114">
        <v>10000</v>
      </c>
      <c r="I17" s="291">
        <f t="shared" si="0"/>
        <v>47.16981132075472</v>
      </c>
      <c r="J17" s="22"/>
      <c r="K17" s="6"/>
      <c r="L17" s="338"/>
      <c r="M17" s="338"/>
      <c r="N17" s="338"/>
    </row>
    <row r="18" spans="1:14" ht="12.75">
      <c r="A18" s="66"/>
      <c r="B18" s="43">
        <v>613400</v>
      </c>
      <c r="C18" s="286" t="s">
        <v>204</v>
      </c>
      <c r="D18" s="26"/>
      <c r="E18" s="12"/>
      <c r="F18" s="12"/>
      <c r="G18" s="114">
        <v>6100</v>
      </c>
      <c r="H18" s="114">
        <v>4000</v>
      </c>
      <c r="I18" s="291">
        <f t="shared" si="0"/>
        <v>65.57377049180327</v>
      </c>
      <c r="J18" s="22"/>
      <c r="K18" s="6"/>
      <c r="L18" s="338"/>
      <c r="M18" s="338"/>
      <c r="N18" s="338"/>
    </row>
    <row r="19" spans="1:14" ht="12.75">
      <c r="A19" s="66"/>
      <c r="B19" s="43">
        <v>613500</v>
      </c>
      <c r="C19" s="286" t="s">
        <v>387</v>
      </c>
      <c r="D19" s="26"/>
      <c r="E19" s="12"/>
      <c r="F19" s="12"/>
      <c r="G19" s="114">
        <v>46000</v>
      </c>
      <c r="H19" s="114">
        <v>32000</v>
      </c>
      <c r="I19" s="291">
        <f t="shared" si="0"/>
        <v>69.56521739130434</v>
      </c>
      <c r="J19" s="22"/>
      <c r="K19" s="6"/>
      <c r="L19" s="338"/>
      <c r="M19" s="338"/>
      <c r="N19" s="338"/>
    </row>
    <row r="20" spans="1:14" ht="12.75">
      <c r="A20" s="66"/>
      <c r="B20" s="43">
        <v>613600</v>
      </c>
      <c r="C20" s="286" t="s">
        <v>388</v>
      </c>
      <c r="D20" s="26"/>
      <c r="E20" s="12"/>
      <c r="F20" s="12"/>
      <c r="G20" s="114">
        <v>7000</v>
      </c>
      <c r="H20" s="114">
        <v>5000</v>
      </c>
      <c r="I20" s="291">
        <f t="shared" si="0"/>
        <v>71.42857142857143</v>
      </c>
      <c r="J20" s="22"/>
      <c r="K20" s="6"/>
      <c r="L20" s="338"/>
      <c r="M20" s="338"/>
      <c r="N20" s="338"/>
    </row>
    <row r="21" spans="1:14" ht="12.75">
      <c r="A21" s="66"/>
      <c r="B21" s="43">
        <v>613700</v>
      </c>
      <c r="C21" s="286" t="s">
        <v>216</v>
      </c>
      <c r="D21" s="26"/>
      <c r="E21" s="12"/>
      <c r="F21" s="12"/>
      <c r="G21" s="114">
        <v>60100</v>
      </c>
      <c r="H21" s="114">
        <v>46800</v>
      </c>
      <c r="I21" s="291">
        <f t="shared" si="0"/>
        <v>77.87021630615641</v>
      </c>
      <c r="J21" s="22"/>
      <c r="K21" s="6"/>
      <c r="L21" s="338"/>
      <c r="M21" s="338"/>
      <c r="N21" s="338"/>
    </row>
    <row r="22" spans="1:9" ht="12.75">
      <c r="A22" s="66"/>
      <c r="B22" s="43">
        <v>613900</v>
      </c>
      <c r="C22" s="718" t="s">
        <v>232</v>
      </c>
      <c r="D22" s="719"/>
      <c r="E22" s="719"/>
      <c r="F22" s="720"/>
      <c r="G22" s="114">
        <v>20000</v>
      </c>
      <c r="H22" s="114">
        <v>20000</v>
      </c>
      <c r="I22" s="502">
        <v>0</v>
      </c>
    </row>
    <row r="23" spans="1:14" ht="12" customHeight="1">
      <c r="A23" s="66"/>
      <c r="B23" s="43">
        <v>613900</v>
      </c>
      <c r="C23" s="84" t="s">
        <v>246</v>
      </c>
      <c r="D23" s="27"/>
      <c r="E23" s="11"/>
      <c r="F23" s="11"/>
      <c r="G23" s="114">
        <v>7000</v>
      </c>
      <c r="H23" s="114">
        <v>10000</v>
      </c>
      <c r="I23" s="291">
        <f aca="true" t="shared" si="1" ref="I23:I34">SUM(H23/G23)*100</f>
        <v>142.85714285714286</v>
      </c>
      <c r="J23" s="22"/>
      <c r="K23" s="6"/>
      <c r="L23" s="357"/>
      <c r="M23" s="338"/>
      <c r="N23" s="338"/>
    </row>
    <row r="24" spans="1:14" ht="12" customHeight="1">
      <c r="A24" s="66"/>
      <c r="B24" s="43">
        <v>613900</v>
      </c>
      <c r="C24" s="84" t="s">
        <v>451</v>
      </c>
      <c r="D24" s="27"/>
      <c r="E24" s="11"/>
      <c r="F24" s="11"/>
      <c r="G24" s="114">
        <v>60000</v>
      </c>
      <c r="H24" s="114">
        <v>60000</v>
      </c>
      <c r="I24" s="291">
        <f>SUM(H24/G24)*100</f>
        <v>100</v>
      </c>
      <c r="J24" s="22"/>
      <c r="K24" s="6"/>
      <c r="L24" s="357"/>
      <c r="M24" s="338"/>
      <c r="N24" s="338"/>
    </row>
    <row r="25" spans="1:12" ht="12" customHeight="1">
      <c r="A25" s="66"/>
      <c r="B25" s="43">
        <v>613900</v>
      </c>
      <c r="C25" s="286" t="s">
        <v>233</v>
      </c>
      <c r="D25" s="26"/>
      <c r="E25" s="12"/>
      <c r="F25" s="12"/>
      <c r="G25" s="114">
        <v>50000</v>
      </c>
      <c r="H25" s="114">
        <v>27000</v>
      </c>
      <c r="I25" s="291">
        <f>SUM(H25/G25)*100</f>
        <v>54</v>
      </c>
      <c r="J25" s="22"/>
      <c r="K25" s="6"/>
      <c r="L25" s="25"/>
    </row>
    <row r="26" spans="1:12" ht="25.5" customHeight="1">
      <c r="A26" s="66"/>
      <c r="B26" s="499">
        <v>613900</v>
      </c>
      <c r="C26" s="725" t="s">
        <v>413</v>
      </c>
      <c r="D26" s="726"/>
      <c r="E26" s="726"/>
      <c r="F26" s="727"/>
      <c r="G26" s="114">
        <v>130000</v>
      </c>
      <c r="H26" s="114">
        <v>50000</v>
      </c>
      <c r="I26" s="502">
        <f>H26/G26*100</f>
        <v>38.46153846153847</v>
      </c>
      <c r="J26" s="22"/>
      <c r="K26" s="6"/>
      <c r="L26" s="25"/>
    </row>
    <row r="27" spans="1:12" ht="12" customHeight="1">
      <c r="A27" s="66"/>
      <c r="B27" s="43">
        <v>613900</v>
      </c>
      <c r="C27" s="718" t="s">
        <v>245</v>
      </c>
      <c r="D27" s="719"/>
      <c r="E27" s="719"/>
      <c r="F27" s="720"/>
      <c r="G27" s="114">
        <v>18000</v>
      </c>
      <c r="H27" s="114">
        <v>18000</v>
      </c>
      <c r="I27" s="502">
        <f>H27/G27*100</f>
        <v>100</v>
      </c>
      <c r="J27" s="22"/>
      <c r="K27" s="6"/>
      <c r="L27" s="25"/>
    </row>
    <row r="28" spans="1:11" ht="12.75">
      <c r="A28" s="66"/>
      <c r="B28" s="43">
        <v>613900</v>
      </c>
      <c r="C28" s="286" t="s">
        <v>389</v>
      </c>
      <c r="D28" s="26"/>
      <c r="E28" s="9"/>
      <c r="F28" s="9"/>
      <c r="G28" s="114">
        <v>22000</v>
      </c>
      <c r="H28" s="114">
        <v>12000</v>
      </c>
      <c r="I28" s="291">
        <f>H28/G28*100</f>
        <v>54.54545454545454</v>
      </c>
      <c r="J28" s="39"/>
      <c r="K28" s="6"/>
    </row>
    <row r="29" spans="1:11" ht="12.75">
      <c r="A29" s="66"/>
      <c r="B29" s="43">
        <v>613900</v>
      </c>
      <c r="C29" s="718" t="s">
        <v>442</v>
      </c>
      <c r="D29" s="719"/>
      <c r="E29" s="719"/>
      <c r="F29" s="720"/>
      <c r="G29" s="114">
        <v>43000</v>
      </c>
      <c r="H29" s="114">
        <v>20000</v>
      </c>
      <c r="I29" s="291">
        <f>H29/G29*100</f>
        <v>46.51162790697674</v>
      </c>
      <c r="J29" s="39"/>
      <c r="K29" s="6"/>
    </row>
    <row r="30" spans="1:11" ht="14.25" customHeight="1">
      <c r="A30" s="290"/>
      <c r="B30" s="86">
        <v>614000</v>
      </c>
      <c r="C30" s="76" t="s">
        <v>34</v>
      </c>
      <c r="D30" s="76"/>
      <c r="E30" s="77"/>
      <c r="F30" s="77"/>
      <c r="G30" s="60">
        <f>G31+G32+G33</f>
        <v>13800</v>
      </c>
      <c r="H30" s="60">
        <f>SUM(H31:H33)</f>
        <v>22000</v>
      </c>
      <c r="I30" s="291">
        <f t="shared" si="1"/>
        <v>159.42028985507247</v>
      </c>
      <c r="J30" s="22"/>
      <c r="K30" s="6"/>
    </row>
    <row r="31" spans="1:11" ht="11.25" customHeight="1">
      <c r="A31" s="66"/>
      <c r="B31" s="43">
        <v>614100</v>
      </c>
      <c r="C31" s="27" t="s">
        <v>74</v>
      </c>
      <c r="D31" s="27"/>
      <c r="E31" s="11"/>
      <c r="F31" s="11"/>
      <c r="G31" s="114">
        <v>6300</v>
      </c>
      <c r="H31" s="114">
        <v>14500</v>
      </c>
      <c r="I31" s="291">
        <f t="shared" si="1"/>
        <v>230.15873015873015</v>
      </c>
      <c r="J31" s="39"/>
      <c r="K31" s="6"/>
    </row>
    <row r="32" spans="1:11" ht="12.75" customHeight="1">
      <c r="A32" s="66"/>
      <c r="B32" s="43">
        <v>614200</v>
      </c>
      <c r="C32" s="26" t="s">
        <v>76</v>
      </c>
      <c r="D32" s="26"/>
      <c r="E32" s="9"/>
      <c r="F32" s="9"/>
      <c r="G32" s="114">
        <v>2000</v>
      </c>
      <c r="H32" s="114">
        <v>2000</v>
      </c>
      <c r="I32" s="291">
        <f t="shared" si="1"/>
        <v>100</v>
      </c>
      <c r="J32" s="39"/>
      <c r="K32" s="6"/>
    </row>
    <row r="33" spans="1:11" ht="14.25" customHeight="1">
      <c r="A33" s="66"/>
      <c r="B33" s="43">
        <v>614300</v>
      </c>
      <c r="C33" s="718" t="s">
        <v>293</v>
      </c>
      <c r="D33" s="721"/>
      <c r="E33" s="721"/>
      <c r="F33" s="722"/>
      <c r="G33" s="114">
        <v>5500</v>
      </c>
      <c r="H33" s="114">
        <v>5500</v>
      </c>
      <c r="I33" s="291">
        <f t="shared" si="1"/>
        <v>100</v>
      </c>
      <c r="J33" s="39"/>
      <c r="K33" s="6"/>
    </row>
    <row r="34" spans="1:11" s="51" customFormat="1" ht="12.75">
      <c r="A34" s="290"/>
      <c r="B34" s="86">
        <v>616000</v>
      </c>
      <c r="C34" s="76" t="s">
        <v>344</v>
      </c>
      <c r="D34" s="76"/>
      <c r="E34" s="303"/>
      <c r="F34" s="303"/>
      <c r="G34" s="115">
        <f>G35+G36</f>
        <v>18900</v>
      </c>
      <c r="H34" s="115">
        <f>H36+H35</f>
        <v>40000</v>
      </c>
      <c r="I34" s="291">
        <f t="shared" si="1"/>
        <v>211.64021164021162</v>
      </c>
      <c r="J34" s="52"/>
      <c r="K34" s="61"/>
    </row>
    <row r="35" spans="1:11" s="369" customFormat="1" ht="12.75">
      <c r="A35" s="500"/>
      <c r="B35" s="300">
        <v>616331</v>
      </c>
      <c r="C35" s="718" t="s">
        <v>417</v>
      </c>
      <c r="D35" s="719"/>
      <c r="E35" s="719"/>
      <c r="F35" s="720"/>
      <c r="G35" s="118">
        <v>15100</v>
      </c>
      <c r="H35" s="118">
        <v>32000</v>
      </c>
      <c r="I35" s="503">
        <f>H35/G35*100</f>
        <v>211.9205298013245</v>
      </c>
      <c r="J35" s="501"/>
      <c r="K35" s="266"/>
    </row>
    <row r="36" spans="1:11" ht="12.75">
      <c r="A36" s="66"/>
      <c r="B36" s="43">
        <v>616331</v>
      </c>
      <c r="C36" s="719" t="s">
        <v>416</v>
      </c>
      <c r="D36" s="721"/>
      <c r="E36" s="721"/>
      <c r="F36" s="721"/>
      <c r="G36" s="114">
        <v>3800</v>
      </c>
      <c r="H36" s="114">
        <v>8000</v>
      </c>
      <c r="I36" s="291">
        <f>H36/G36*100</f>
        <v>210.52631578947367</v>
      </c>
      <c r="J36" s="39"/>
      <c r="K36" s="6"/>
    </row>
    <row r="37" spans="1:11" ht="12" customHeight="1">
      <c r="A37" s="292"/>
      <c r="B37" s="53"/>
      <c r="C37" s="764" t="s">
        <v>22</v>
      </c>
      <c r="D37" s="764"/>
      <c r="E37" s="764"/>
      <c r="F37" s="764"/>
      <c r="G37" s="119">
        <v>14</v>
      </c>
      <c r="H37" s="119">
        <v>13</v>
      </c>
      <c r="I37" s="293">
        <f>SUM(H37/G37)*100</f>
        <v>92.85714285714286</v>
      </c>
      <c r="J37" s="39"/>
      <c r="K37" s="6"/>
    </row>
    <row r="38" spans="1:11" ht="12.75">
      <c r="A38" s="294"/>
      <c r="B38" s="55"/>
      <c r="C38" s="723" t="s">
        <v>66</v>
      </c>
      <c r="D38" s="723"/>
      <c r="E38" s="723"/>
      <c r="F38" s="723"/>
      <c r="G38" s="56">
        <f>G10+G13+G14+G30+G34</f>
        <v>842020</v>
      </c>
      <c r="H38" s="56">
        <f>H10+H13+H14+H30+H34</f>
        <v>722300</v>
      </c>
      <c r="I38" s="293">
        <f>SUM(H38/G38)*100</f>
        <v>85.78181040830384</v>
      </c>
      <c r="J38" s="39"/>
      <c r="K38" s="6"/>
    </row>
    <row r="39" spans="1:13" ht="24" customHeight="1">
      <c r="A39" s="359">
        <v>8</v>
      </c>
      <c r="B39" s="124"/>
      <c r="C39" s="728" t="s">
        <v>343</v>
      </c>
      <c r="D39" s="728"/>
      <c r="E39" s="728"/>
      <c r="F39" s="728"/>
      <c r="G39" s="356"/>
      <c r="H39" s="356"/>
      <c r="I39" s="293"/>
      <c r="J39" s="297"/>
      <c r="K39" s="279"/>
      <c r="L39" s="7"/>
      <c r="M39" s="6"/>
    </row>
    <row r="40" spans="1:13" ht="12.75">
      <c r="A40" s="290"/>
      <c r="B40" s="86">
        <v>611000</v>
      </c>
      <c r="C40" s="78" t="s">
        <v>33</v>
      </c>
      <c r="D40" s="78"/>
      <c r="E40" s="79"/>
      <c r="F40" s="79"/>
      <c r="G40" s="115">
        <f>G41+G42</f>
        <v>356200</v>
      </c>
      <c r="H40" s="115">
        <f>H41+H42</f>
        <v>398200</v>
      </c>
      <c r="I40" s="291">
        <f aca="true" t="shared" si="2" ref="I40:I49">SUM(H40/G40)*100</f>
        <v>111.79112857944975</v>
      </c>
      <c r="J40" s="289"/>
      <c r="K40" s="279"/>
      <c r="L40" s="7"/>
      <c r="M40" s="6"/>
    </row>
    <row r="41" spans="1:13" ht="12.75">
      <c r="A41" s="66"/>
      <c r="B41" s="43">
        <v>611100</v>
      </c>
      <c r="C41" s="27" t="s">
        <v>78</v>
      </c>
      <c r="D41" s="27"/>
      <c r="E41" s="11"/>
      <c r="F41" s="11"/>
      <c r="G41" s="114">
        <v>289200</v>
      </c>
      <c r="H41" s="114">
        <v>331000</v>
      </c>
      <c r="I41" s="291">
        <f t="shared" si="2"/>
        <v>114.4536652835408</v>
      </c>
      <c r="J41" s="22"/>
      <c r="K41" s="71"/>
      <c r="L41" s="42"/>
      <c r="M41" s="6"/>
    </row>
    <row r="42" spans="1:13" ht="13.5" customHeight="1">
      <c r="A42" s="66"/>
      <c r="B42" s="43">
        <v>611200</v>
      </c>
      <c r="C42" s="26" t="s">
        <v>73</v>
      </c>
      <c r="D42" s="26"/>
      <c r="E42" s="9"/>
      <c r="F42" s="9"/>
      <c r="G42" s="114">
        <v>67000</v>
      </c>
      <c r="H42" s="114">
        <v>67200</v>
      </c>
      <c r="I42" s="291">
        <f t="shared" si="2"/>
        <v>100.29850746268656</v>
      </c>
      <c r="J42" s="22"/>
      <c r="K42" s="71"/>
      <c r="L42" s="42"/>
      <c r="M42" s="6"/>
    </row>
    <row r="43" spans="1:13" ht="13.5" customHeight="1">
      <c r="A43" s="290"/>
      <c r="B43" s="86">
        <v>612000</v>
      </c>
      <c r="C43" s="78" t="s">
        <v>95</v>
      </c>
      <c r="D43" s="78"/>
      <c r="E43" s="79"/>
      <c r="F43" s="79"/>
      <c r="G43" s="115">
        <v>30400</v>
      </c>
      <c r="H43" s="115">
        <v>36000</v>
      </c>
      <c r="I43" s="291">
        <f t="shared" si="2"/>
        <v>118.42105263157893</v>
      </c>
      <c r="J43" s="289"/>
      <c r="K43" s="71"/>
      <c r="L43" s="52"/>
      <c r="M43" s="6"/>
    </row>
    <row r="44" spans="1:13" ht="12.75" customHeight="1">
      <c r="A44" s="290"/>
      <c r="B44" s="86">
        <v>613000</v>
      </c>
      <c r="C44" s="76" t="s">
        <v>32</v>
      </c>
      <c r="D44" s="76"/>
      <c r="E44" s="77"/>
      <c r="F44" s="77"/>
      <c r="G44" s="115">
        <f>SUM(G45:G54)</f>
        <v>89950</v>
      </c>
      <c r="H44" s="115">
        <f>SUM(H45:H54)</f>
        <v>139700</v>
      </c>
      <c r="I44" s="291">
        <f t="shared" si="2"/>
        <v>155.30850472484715</v>
      </c>
      <c r="J44" s="289"/>
      <c r="K44" s="71"/>
      <c r="L44" s="39"/>
      <c r="M44" s="6"/>
    </row>
    <row r="45" spans="1:13" ht="15" customHeight="1">
      <c r="A45" s="66"/>
      <c r="B45" s="43">
        <v>613100</v>
      </c>
      <c r="C45" s="735" t="s">
        <v>2</v>
      </c>
      <c r="D45" s="736"/>
      <c r="E45" s="736"/>
      <c r="F45" s="736"/>
      <c r="G45" s="114">
        <v>2750</v>
      </c>
      <c r="H45" s="114">
        <v>2700</v>
      </c>
      <c r="I45" s="291">
        <f t="shared" si="2"/>
        <v>98.18181818181819</v>
      </c>
      <c r="J45" s="22"/>
      <c r="K45" s="71"/>
      <c r="L45" s="22"/>
      <c r="M45" s="6"/>
    </row>
    <row r="46" spans="1:14" ht="12.75">
      <c r="A46" s="66"/>
      <c r="B46" s="43">
        <v>613200</v>
      </c>
      <c r="C46" s="286" t="s">
        <v>191</v>
      </c>
      <c r="D46" s="26"/>
      <c r="E46" s="12"/>
      <c r="F46" s="12"/>
      <c r="G46" s="114">
        <v>16900</v>
      </c>
      <c r="H46" s="114">
        <v>12700</v>
      </c>
      <c r="I46" s="502">
        <f>H46/G46*100</f>
        <v>75.14792899408283</v>
      </c>
      <c r="J46" s="22"/>
      <c r="K46" s="6"/>
      <c r="L46" s="338"/>
      <c r="M46" s="338"/>
      <c r="N46" s="338"/>
    </row>
    <row r="47" spans="1:13" ht="15" customHeight="1">
      <c r="A47" s="66"/>
      <c r="B47" s="43">
        <v>613300</v>
      </c>
      <c r="C47" s="785" t="s">
        <v>195</v>
      </c>
      <c r="D47" s="786"/>
      <c r="E47" s="786"/>
      <c r="F47" s="787"/>
      <c r="G47" s="114">
        <v>12400</v>
      </c>
      <c r="H47" s="114">
        <v>15000</v>
      </c>
      <c r="I47" s="291">
        <f t="shared" si="2"/>
        <v>120.96774193548387</v>
      </c>
      <c r="J47" s="22"/>
      <c r="K47" s="71"/>
      <c r="L47" s="22"/>
      <c r="M47" s="6"/>
    </row>
    <row r="48" spans="1:13" ht="15" customHeight="1">
      <c r="A48" s="66"/>
      <c r="B48" s="43">
        <v>613400</v>
      </c>
      <c r="C48" s="785" t="s">
        <v>204</v>
      </c>
      <c r="D48" s="786"/>
      <c r="E48" s="786"/>
      <c r="F48" s="787"/>
      <c r="G48" s="114">
        <v>9900</v>
      </c>
      <c r="H48" s="114">
        <v>5900</v>
      </c>
      <c r="I48" s="291">
        <f t="shared" si="2"/>
        <v>59.59595959595959</v>
      </c>
      <c r="J48" s="22"/>
      <c r="K48" s="71"/>
      <c r="L48" s="22"/>
      <c r="M48" s="6"/>
    </row>
    <row r="49" spans="1:13" ht="12.75">
      <c r="A49" s="66"/>
      <c r="B49" s="43">
        <v>613900</v>
      </c>
      <c r="C49" s="84" t="s">
        <v>232</v>
      </c>
      <c r="D49" s="26"/>
      <c r="E49" s="9"/>
      <c r="F49" s="9"/>
      <c r="G49" s="114">
        <v>9000</v>
      </c>
      <c r="H49" s="114">
        <v>4000</v>
      </c>
      <c r="I49" s="291">
        <f t="shared" si="2"/>
        <v>44.44444444444444</v>
      </c>
      <c r="J49" s="22"/>
      <c r="K49" s="71"/>
      <c r="L49" s="42"/>
      <c r="M49" s="6"/>
    </row>
    <row r="50" spans="1:11" ht="12.75">
      <c r="A50" s="298"/>
      <c r="B50" s="300">
        <v>613900</v>
      </c>
      <c r="C50" s="718" t="s">
        <v>410</v>
      </c>
      <c r="D50" s="719"/>
      <c r="E50" s="719"/>
      <c r="F50" s="720"/>
      <c r="G50" s="302">
        <v>4000</v>
      </c>
      <c r="H50" s="302">
        <v>4000</v>
      </c>
      <c r="I50" s="503">
        <f>H50/G50*100</f>
        <v>100</v>
      </c>
      <c r="J50" s="39"/>
      <c r="K50" s="6"/>
    </row>
    <row r="51" spans="1:11" ht="12.75">
      <c r="A51" s="298"/>
      <c r="B51" s="300">
        <v>613900</v>
      </c>
      <c r="C51" s="372" t="s">
        <v>362</v>
      </c>
      <c r="D51" s="372"/>
      <c r="E51" s="372"/>
      <c r="F51" s="372"/>
      <c r="G51" s="302">
        <v>0</v>
      </c>
      <c r="H51" s="302">
        <v>8000</v>
      </c>
      <c r="I51" s="299">
        <v>0</v>
      </c>
      <c r="J51" s="39"/>
      <c r="K51" s="6"/>
    </row>
    <row r="52" spans="1:11" ht="12.75">
      <c r="A52" s="298"/>
      <c r="B52" s="300">
        <v>613900</v>
      </c>
      <c r="C52" s="301" t="s">
        <v>334</v>
      </c>
      <c r="D52" s="301"/>
      <c r="E52" s="301"/>
      <c r="F52" s="301"/>
      <c r="G52" s="302">
        <v>35000</v>
      </c>
      <c r="H52" s="302">
        <v>25000</v>
      </c>
      <c r="I52" s="299">
        <f>SUM(H52/G52)*100</f>
        <v>71.42857142857143</v>
      </c>
      <c r="J52" s="39"/>
      <c r="K52" s="6"/>
    </row>
    <row r="53" spans="1:11" s="369" customFormat="1" ht="12.75">
      <c r="A53" s="500"/>
      <c r="B53" s="300">
        <v>613900</v>
      </c>
      <c r="C53" s="718" t="s">
        <v>439</v>
      </c>
      <c r="D53" s="719"/>
      <c r="E53" s="719"/>
      <c r="F53" s="720"/>
      <c r="G53" s="302">
        <v>0</v>
      </c>
      <c r="H53" s="302">
        <v>5000</v>
      </c>
      <c r="I53" s="503">
        <v>0</v>
      </c>
      <c r="J53" s="501"/>
      <c r="K53" s="266"/>
    </row>
    <row r="54" spans="1:11" s="369" customFormat="1" ht="12.75">
      <c r="A54" s="500"/>
      <c r="B54" s="300">
        <v>613900</v>
      </c>
      <c r="C54" s="508" t="s">
        <v>449</v>
      </c>
      <c r="D54" s="508"/>
      <c r="E54" s="508"/>
      <c r="F54" s="508"/>
      <c r="G54" s="302">
        <v>0</v>
      </c>
      <c r="H54" s="302">
        <v>57400</v>
      </c>
      <c r="I54" s="503">
        <v>0</v>
      </c>
      <c r="J54" s="501"/>
      <c r="K54" s="266"/>
    </row>
    <row r="55" spans="1:11" ht="12.75">
      <c r="A55" s="290"/>
      <c r="B55" s="86">
        <v>614000</v>
      </c>
      <c r="C55" s="737" t="s">
        <v>34</v>
      </c>
      <c r="D55" s="737"/>
      <c r="E55" s="738"/>
      <c r="F55" s="738"/>
      <c r="G55" s="115">
        <f>SUM(G56:G79)</f>
        <v>1164100</v>
      </c>
      <c r="H55" s="115">
        <f>SUM(H56:H79)</f>
        <v>1107100</v>
      </c>
      <c r="I55" s="291">
        <f>SUM(H55/G55)*100</f>
        <v>95.10351344386221</v>
      </c>
      <c r="J55" s="22"/>
      <c r="K55" s="6"/>
    </row>
    <row r="56" spans="1:11" ht="12.75">
      <c r="A56" s="298"/>
      <c r="B56" s="300">
        <v>614100</v>
      </c>
      <c r="C56" s="301" t="s">
        <v>335</v>
      </c>
      <c r="D56" s="301"/>
      <c r="E56" s="301"/>
      <c r="F56" s="301"/>
      <c r="G56" s="302">
        <v>17000</v>
      </c>
      <c r="H56" s="302">
        <v>25000</v>
      </c>
      <c r="I56" s="291">
        <f aca="true" t="shared" si="3" ref="I56:I78">SUM(H56/G56)*100</f>
        <v>147.05882352941177</v>
      </c>
      <c r="J56" s="39"/>
      <c r="K56" s="6"/>
    </row>
    <row r="57" spans="1:11" ht="12.75">
      <c r="A57" s="298"/>
      <c r="B57" s="300">
        <v>614100</v>
      </c>
      <c r="C57" s="301" t="s">
        <v>271</v>
      </c>
      <c r="D57" s="301"/>
      <c r="E57" s="301"/>
      <c r="F57" s="301"/>
      <c r="G57" s="302">
        <v>252000</v>
      </c>
      <c r="H57" s="302">
        <v>255000</v>
      </c>
      <c r="I57" s="291">
        <f t="shared" si="3"/>
        <v>101.19047619047619</v>
      </c>
      <c r="J57" s="39"/>
      <c r="K57" s="6"/>
    </row>
    <row r="58" spans="1:11" ht="12.75">
      <c r="A58" s="298"/>
      <c r="B58" s="300">
        <v>614200</v>
      </c>
      <c r="C58" s="301" t="s">
        <v>336</v>
      </c>
      <c r="D58" s="301"/>
      <c r="E58" s="301"/>
      <c r="F58" s="301"/>
      <c r="G58" s="302">
        <v>511100</v>
      </c>
      <c r="H58" s="302">
        <v>511100</v>
      </c>
      <c r="I58" s="291">
        <f t="shared" si="3"/>
        <v>100</v>
      </c>
      <c r="J58" s="39"/>
      <c r="K58" s="6"/>
    </row>
    <row r="59" spans="1:11" ht="12.75">
      <c r="A59" s="298"/>
      <c r="B59" s="300">
        <v>614200</v>
      </c>
      <c r="C59" s="301" t="s">
        <v>337</v>
      </c>
      <c r="D59" s="301"/>
      <c r="E59" s="301"/>
      <c r="F59" s="301"/>
      <c r="G59" s="302">
        <v>13000</v>
      </c>
      <c r="H59" s="302">
        <v>16000</v>
      </c>
      <c r="I59" s="291">
        <f t="shared" si="3"/>
        <v>123.07692307692308</v>
      </c>
      <c r="J59" s="39"/>
      <c r="K59" s="6"/>
    </row>
    <row r="60" spans="1:11" ht="12.75">
      <c r="A60" s="298"/>
      <c r="B60" s="300">
        <v>614200</v>
      </c>
      <c r="C60" s="301" t="s">
        <v>280</v>
      </c>
      <c r="D60" s="301"/>
      <c r="E60" s="301"/>
      <c r="F60" s="301"/>
      <c r="G60" s="302">
        <v>20000</v>
      </c>
      <c r="H60" s="302">
        <v>20000</v>
      </c>
      <c r="I60" s="291">
        <f>SUM(H60/G60)*100</f>
        <v>100</v>
      </c>
      <c r="J60" s="39"/>
      <c r="K60" s="6"/>
    </row>
    <row r="61" spans="1:11" ht="12.75">
      <c r="A61" s="548"/>
      <c r="B61" s="546"/>
      <c r="C61" s="549"/>
      <c r="D61" s="549"/>
      <c r="E61" s="549"/>
      <c r="F61" s="549"/>
      <c r="G61" s="550"/>
      <c r="H61" s="550"/>
      <c r="I61" s="551"/>
      <c r="J61" s="39"/>
      <c r="K61" s="6"/>
    </row>
    <row r="62" spans="1:11" ht="12.75">
      <c r="A62" s="775" t="s">
        <v>392</v>
      </c>
      <c r="B62" s="776"/>
      <c r="C62" s="776"/>
      <c r="D62" s="776"/>
      <c r="E62" s="776"/>
      <c r="F62" s="776"/>
      <c r="G62" s="776"/>
      <c r="H62" s="776"/>
      <c r="I62" s="776"/>
      <c r="J62" s="39"/>
      <c r="K62" s="6"/>
    </row>
    <row r="63" spans="1:12" s="40" customFormat="1" ht="15.75" customHeight="1">
      <c r="A63" s="122" t="s">
        <v>5</v>
      </c>
      <c r="B63" s="122" t="s">
        <v>6</v>
      </c>
      <c r="C63" s="724" t="s">
        <v>7</v>
      </c>
      <c r="D63" s="724"/>
      <c r="E63" s="724"/>
      <c r="F63" s="724"/>
      <c r="G63" s="122" t="s">
        <v>8</v>
      </c>
      <c r="H63" s="123" t="s">
        <v>9</v>
      </c>
      <c r="I63" s="422" t="s">
        <v>10</v>
      </c>
      <c r="J63" s="22"/>
      <c r="K63" s="7"/>
      <c r="L63"/>
    </row>
    <row r="64" spans="1:11" ht="12.75">
      <c r="A64" s="298"/>
      <c r="B64" s="300">
        <v>614200</v>
      </c>
      <c r="C64" s="301" t="s">
        <v>338</v>
      </c>
      <c r="D64" s="301"/>
      <c r="E64" s="301"/>
      <c r="F64" s="301"/>
      <c r="G64" s="302">
        <v>93900</v>
      </c>
      <c r="H64" s="302">
        <v>60000</v>
      </c>
      <c r="I64" s="291">
        <f t="shared" si="3"/>
        <v>63.897763578274756</v>
      </c>
      <c r="J64" s="39"/>
      <c r="K64" s="6"/>
    </row>
    <row r="65" spans="1:11" ht="25.5" customHeight="1">
      <c r="A65" s="298"/>
      <c r="B65" s="300">
        <v>614200</v>
      </c>
      <c r="C65" s="725" t="s">
        <v>435</v>
      </c>
      <c r="D65" s="726"/>
      <c r="E65" s="726"/>
      <c r="F65" s="727"/>
      <c r="G65" s="302">
        <v>0</v>
      </c>
      <c r="H65" s="302">
        <v>2000</v>
      </c>
      <c r="I65" s="291">
        <v>0</v>
      </c>
      <c r="J65" s="39"/>
      <c r="K65" s="6"/>
    </row>
    <row r="66" spans="1:11" ht="27" customHeight="1">
      <c r="A66" s="298"/>
      <c r="B66" s="300">
        <v>614200</v>
      </c>
      <c r="C66" s="725" t="s">
        <v>436</v>
      </c>
      <c r="D66" s="726"/>
      <c r="E66" s="726"/>
      <c r="F66" s="727"/>
      <c r="G66" s="302">
        <v>0</v>
      </c>
      <c r="H66" s="302">
        <v>5000</v>
      </c>
      <c r="I66" s="291">
        <v>0</v>
      </c>
      <c r="J66" s="39"/>
      <c r="K66" s="6"/>
    </row>
    <row r="67" spans="1:11" ht="12.75">
      <c r="A67" s="298"/>
      <c r="B67" s="300">
        <v>614200</v>
      </c>
      <c r="C67" s="301" t="s">
        <v>286</v>
      </c>
      <c r="D67" s="301"/>
      <c r="E67" s="301"/>
      <c r="F67" s="301"/>
      <c r="G67" s="302">
        <v>5000</v>
      </c>
      <c r="H67" s="302">
        <v>5000</v>
      </c>
      <c r="I67" s="291">
        <f t="shared" si="3"/>
        <v>100</v>
      </c>
      <c r="J67" s="39"/>
      <c r="K67" s="6"/>
    </row>
    <row r="68" spans="1:11" ht="15.75" customHeight="1">
      <c r="A68" s="298"/>
      <c r="B68" s="300">
        <v>614300</v>
      </c>
      <c r="C68" s="729" t="s">
        <v>443</v>
      </c>
      <c r="D68" s="729"/>
      <c r="E68" s="729"/>
      <c r="F68" s="729"/>
      <c r="G68" s="302">
        <v>70000</v>
      </c>
      <c r="H68" s="302">
        <v>30000</v>
      </c>
      <c r="I68" s="291">
        <f t="shared" si="3"/>
        <v>42.857142857142854</v>
      </c>
      <c r="J68" s="39"/>
      <c r="K68" s="6"/>
    </row>
    <row r="69" spans="1:11" ht="12.75">
      <c r="A69" s="298"/>
      <c r="B69" s="300">
        <v>614300</v>
      </c>
      <c r="C69" s="389" t="s">
        <v>339</v>
      </c>
      <c r="D69" s="389"/>
      <c r="E69" s="389"/>
      <c r="F69" s="389"/>
      <c r="G69" s="302">
        <v>84000</v>
      </c>
      <c r="H69" s="302">
        <v>95000</v>
      </c>
      <c r="I69" s="291">
        <f t="shared" si="3"/>
        <v>113.09523809523809</v>
      </c>
      <c r="J69" s="39"/>
      <c r="K69" s="6"/>
    </row>
    <row r="70" spans="1:11" ht="12.75">
      <c r="A70" s="298"/>
      <c r="B70" s="300">
        <v>614300</v>
      </c>
      <c r="C70" s="301" t="s">
        <v>340</v>
      </c>
      <c r="D70" s="301"/>
      <c r="E70" s="301"/>
      <c r="F70" s="301"/>
      <c r="G70" s="302">
        <v>7000</v>
      </c>
      <c r="H70" s="302">
        <v>7000</v>
      </c>
      <c r="I70" s="291">
        <f t="shared" si="3"/>
        <v>100</v>
      </c>
      <c r="J70" s="39"/>
      <c r="K70" s="6"/>
    </row>
    <row r="71" spans="1:12" ht="12.75">
      <c r="A71" s="298"/>
      <c r="B71" s="300">
        <v>614300</v>
      </c>
      <c r="C71" s="718" t="s">
        <v>347</v>
      </c>
      <c r="D71" s="719"/>
      <c r="E71" s="719"/>
      <c r="F71" s="720"/>
      <c r="G71" s="302">
        <v>7000</v>
      </c>
      <c r="H71" s="302">
        <v>3000</v>
      </c>
      <c r="I71" s="291">
        <f t="shared" si="3"/>
        <v>42.857142857142854</v>
      </c>
      <c r="J71" s="39"/>
      <c r="K71" s="6"/>
      <c r="L71" s="378"/>
    </row>
    <row r="72" spans="1:11" ht="12.75">
      <c r="A72" s="298"/>
      <c r="B72" s="300">
        <v>614300</v>
      </c>
      <c r="C72" s="377" t="s">
        <v>136</v>
      </c>
      <c r="D72" s="377"/>
      <c r="E72" s="377"/>
      <c r="F72" s="377"/>
      <c r="G72" s="302">
        <v>50000</v>
      </c>
      <c r="H72" s="302">
        <v>10000</v>
      </c>
      <c r="I72" s="291">
        <f t="shared" si="3"/>
        <v>20</v>
      </c>
      <c r="J72" s="39"/>
      <c r="K72" s="6"/>
    </row>
    <row r="73" spans="1:11" ht="12.75">
      <c r="A73" s="380"/>
      <c r="B73" s="381">
        <v>614300</v>
      </c>
      <c r="C73" s="718" t="s">
        <v>414</v>
      </c>
      <c r="D73" s="719"/>
      <c r="E73" s="719"/>
      <c r="F73" s="720"/>
      <c r="G73" s="383">
        <v>4100</v>
      </c>
      <c r="H73" s="383">
        <v>2000</v>
      </c>
      <c r="I73" s="376">
        <f>H73/G73*100</f>
        <v>48.78048780487805</v>
      </c>
      <c r="J73" s="39"/>
      <c r="K73" s="6"/>
    </row>
    <row r="74" spans="1:11" ht="12.75">
      <c r="A74" s="380"/>
      <c r="B74" s="381">
        <v>614300</v>
      </c>
      <c r="C74" s="382" t="s">
        <v>341</v>
      </c>
      <c r="D74" s="382"/>
      <c r="E74" s="382"/>
      <c r="F74" s="382"/>
      <c r="G74" s="383">
        <v>6000</v>
      </c>
      <c r="H74" s="383">
        <v>5000</v>
      </c>
      <c r="I74" s="376">
        <f t="shared" si="3"/>
        <v>83.33333333333334</v>
      </c>
      <c r="J74" s="39"/>
      <c r="K74" s="6"/>
    </row>
    <row r="75" spans="1:11" ht="12.75">
      <c r="A75" s="298"/>
      <c r="B75" s="300">
        <v>614300</v>
      </c>
      <c r="C75" s="301" t="s">
        <v>342</v>
      </c>
      <c r="D75" s="301"/>
      <c r="E75" s="301"/>
      <c r="F75" s="301"/>
      <c r="G75" s="302">
        <v>1000</v>
      </c>
      <c r="H75" s="302">
        <v>5000</v>
      </c>
      <c r="I75" s="291">
        <f t="shared" si="3"/>
        <v>500</v>
      </c>
      <c r="J75" s="39"/>
      <c r="K75" s="6"/>
    </row>
    <row r="76" spans="1:11" ht="12.75">
      <c r="A76" s="298"/>
      <c r="B76" s="300">
        <v>614300</v>
      </c>
      <c r="C76" s="508" t="s">
        <v>441</v>
      </c>
      <c r="D76" s="508"/>
      <c r="E76" s="508"/>
      <c r="F76" s="508"/>
      <c r="G76" s="302">
        <v>0</v>
      </c>
      <c r="H76" s="302">
        <v>15000</v>
      </c>
      <c r="I76" s="291">
        <v>0</v>
      </c>
      <c r="J76" s="39"/>
      <c r="K76" s="6"/>
    </row>
    <row r="77" spans="1:11" ht="26.25" customHeight="1">
      <c r="A77" s="298"/>
      <c r="B77" s="300">
        <v>614300</v>
      </c>
      <c r="C77" s="725" t="s">
        <v>390</v>
      </c>
      <c r="D77" s="726"/>
      <c r="E77" s="726"/>
      <c r="F77" s="727"/>
      <c r="G77" s="302">
        <v>13000</v>
      </c>
      <c r="H77" s="302">
        <v>13000</v>
      </c>
      <c r="I77" s="291">
        <f>H77/G77*100</f>
        <v>100</v>
      </c>
      <c r="J77" s="39"/>
      <c r="K77" s="6"/>
    </row>
    <row r="78" spans="1:11" ht="12.75">
      <c r="A78" s="298"/>
      <c r="B78" s="300">
        <v>614400</v>
      </c>
      <c r="C78" s="718" t="s">
        <v>415</v>
      </c>
      <c r="D78" s="719"/>
      <c r="E78" s="719"/>
      <c r="F78" s="720"/>
      <c r="G78" s="302">
        <v>10000</v>
      </c>
      <c r="H78" s="302">
        <v>20000</v>
      </c>
      <c r="I78" s="291">
        <f t="shared" si="3"/>
        <v>200</v>
      </c>
      <c r="J78" s="39"/>
      <c r="K78" s="6"/>
    </row>
    <row r="79" spans="1:11" ht="12.75" customHeight="1">
      <c r="A79" s="298"/>
      <c r="B79" s="300">
        <v>614500</v>
      </c>
      <c r="C79" s="726" t="s">
        <v>297</v>
      </c>
      <c r="D79" s="726"/>
      <c r="E79" s="726"/>
      <c r="F79" s="726"/>
      <c r="G79" s="302">
        <v>0</v>
      </c>
      <c r="H79" s="302">
        <v>3000</v>
      </c>
      <c r="I79" s="502">
        <v>0</v>
      </c>
      <c r="J79" s="39"/>
      <c r="K79" s="6"/>
    </row>
    <row r="80" spans="1:11" ht="12" customHeight="1">
      <c r="A80" s="292"/>
      <c r="B80" s="53"/>
      <c r="C80" s="764" t="s">
        <v>22</v>
      </c>
      <c r="D80" s="764"/>
      <c r="E80" s="764"/>
      <c r="F80" s="764"/>
      <c r="G80" s="119">
        <v>21</v>
      </c>
      <c r="H80" s="119">
        <v>21</v>
      </c>
      <c r="I80" s="293">
        <f>SUM(H80/G80)*100</f>
        <v>100</v>
      </c>
      <c r="J80" s="39"/>
      <c r="K80" s="6"/>
    </row>
    <row r="81" spans="1:11" ht="12.75">
      <c r="A81" s="294"/>
      <c r="B81" s="55"/>
      <c r="C81" s="723" t="s">
        <v>66</v>
      </c>
      <c r="D81" s="723"/>
      <c r="E81" s="723"/>
      <c r="F81" s="723"/>
      <c r="G81" s="56">
        <f>G40+G43+G44+G55</f>
        <v>1640650</v>
      </c>
      <c r="H81" s="56">
        <f>H40+H43+H44+H55</f>
        <v>1681000</v>
      </c>
      <c r="I81" s="293">
        <f>SUM(H81/G81)*100</f>
        <v>102.45939109499285</v>
      </c>
      <c r="J81" s="39"/>
      <c r="K81" s="6"/>
    </row>
    <row r="82" spans="1:11" ht="29.25" customHeight="1">
      <c r="A82" s="86">
        <v>7</v>
      </c>
      <c r="B82" s="43"/>
      <c r="C82" s="731" t="s">
        <v>328</v>
      </c>
      <c r="D82" s="731"/>
      <c r="E82" s="731"/>
      <c r="F82" s="731"/>
      <c r="G82" s="73"/>
      <c r="H82" s="73"/>
      <c r="I82" s="291"/>
      <c r="J82" s="39"/>
      <c r="K82" s="6"/>
    </row>
    <row r="83" spans="1:11" ht="12.75">
      <c r="A83" s="290"/>
      <c r="B83" s="86">
        <v>611000</v>
      </c>
      <c r="C83" s="78" t="s">
        <v>33</v>
      </c>
      <c r="D83" s="78"/>
      <c r="E83" s="79"/>
      <c r="F83" s="79"/>
      <c r="G83" s="115">
        <f>G84+G85</f>
        <v>335800</v>
      </c>
      <c r="H83" s="115">
        <f>H84+H85</f>
        <v>444900</v>
      </c>
      <c r="I83" s="291">
        <f aca="true" t="shared" si="4" ref="I83:I91">SUM(H83/G83)*100</f>
        <v>132.4895771292436</v>
      </c>
      <c r="J83" s="39"/>
      <c r="K83" s="6"/>
    </row>
    <row r="84" spans="1:11" ht="12.75">
      <c r="A84" s="66"/>
      <c r="B84" s="43">
        <v>611100</v>
      </c>
      <c r="C84" s="27" t="s">
        <v>78</v>
      </c>
      <c r="D84" s="27"/>
      <c r="E84" s="11"/>
      <c r="F84" s="11"/>
      <c r="G84" s="114">
        <v>277500</v>
      </c>
      <c r="H84" s="114">
        <v>387000</v>
      </c>
      <c r="I84" s="291">
        <f t="shared" si="4"/>
        <v>139.45945945945945</v>
      </c>
      <c r="J84" s="39"/>
      <c r="K84" s="6"/>
    </row>
    <row r="85" spans="1:11" ht="12.75">
      <c r="A85" s="66"/>
      <c r="B85" s="43">
        <v>611200</v>
      </c>
      <c r="C85" s="26" t="s">
        <v>73</v>
      </c>
      <c r="D85" s="26"/>
      <c r="E85" s="9"/>
      <c r="F85" s="9"/>
      <c r="G85" s="114">
        <v>58300</v>
      </c>
      <c r="H85" s="114">
        <v>57900</v>
      </c>
      <c r="I85" s="291">
        <f t="shared" si="4"/>
        <v>99.31389365351629</v>
      </c>
      <c r="J85" s="39"/>
      <c r="K85" s="6"/>
    </row>
    <row r="86" spans="1:11" ht="12.75">
      <c r="A86" s="66"/>
      <c r="B86" s="86">
        <v>612000</v>
      </c>
      <c r="C86" s="78" t="s">
        <v>95</v>
      </c>
      <c r="D86" s="78"/>
      <c r="E86" s="11"/>
      <c r="F86" s="11"/>
      <c r="G86" s="115">
        <v>29400</v>
      </c>
      <c r="H86" s="115">
        <v>42000</v>
      </c>
      <c r="I86" s="291">
        <f t="shared" si="4"/>
        <v>142.85714285714286</v>
      </c>
      <c r="J86" s="39"/>
      <c r="K86" s="6"/>
    </row>
    <row r="87" spans="1:11" ht="12.75">
      <c r="A87" s="66"/>
      <c r="B87" s="86">
        <v>613000</v>
      </c>
      <c r="C87" s="76" t="s">
        <v>32</v>
      </c>
      <c r="D87" s="76"/>
      <c r="E87" s="77"/>
      <c r="F87" s="77"/>
      <c r="G87" s="60">
        <f>SUM(G88:G101)</f>
        <v>566450</v>
      </c>
      <c r="H87" s="60">
        <f>SUM(H88:H101)</f>
        <v>567200</v>
      </c>
      <c r="I87" s="291">
        <f t="shared" si="4"/>
        <v>100.13240356606939</v>
      </c>
      <c r="J87" s="39"/>
      <c r="K87" s="6"/>
    </row>
    <row r="88" spans="1:11" ht="12.75">
      <c r="A88" s="66"/>
      <c r="B88" s="43">
        <v>613100</v>
      </c>
      <c r="C88" s="735" t="s">
        <v>2</v>
      </c>
      <c r="D88" s="736"/>
      <c r="E88" s="736"/>
      <c r="F88" s="736"/>
      <c r="G88" s="114">
        <v>2350</v>
      </c>
      <c r="H88" s="114">
        <v>2300</v>
      </c>
      <c r="I88" s="291">
        <f t="shared" si="4"/>
        <v>97.87234042553192</v>
      </c>
      <c r="J88" s="22"/>
      <c r="K88" s="6"/>
    </row>
    <row r="89" spans="1:14" ht="12.75">
      <c r="A89" s="66"/>
      <c r="B89" s="43">
        <v>613200</v>
      </c>
      <c r="C89" s="286" t="s">
        <v>191</v>
      </c>
      <c r="D89" s="26"/>
      <c r="E89" s="12"/>
      <c r="F89" s="12"/>
      <c r="G89" s="114">
        <v>16100</v>
      </c>
      <c r="H89" s="114">
        <v>10900</v>
      </c>
      <c r="I89" s="502">
        <f>H89/G89*100</f>
        <v>67.70186335403726</v>
      </c>
      <c r="J89" s="22"/>
      <c r="K89" s="6"/>
      <c r="L89" s="338"/>
      <c r="M89" s="338"/>
      <c r="N89" s="338"/>
    </row>
    <row r="90" spans="1:11" ht="12.75">
      <c r="A90" s="66"/>
      <c r="B90" s="43">
        <v>613300</v>
      </c>
      <c r="C90" s="785" t="s">
        <v>391</v>
      </c>
      <c r="D90" s="786"/>
      <c r="E90" s="786"/>
      <c r="F90" s="787"/>
      <c r="G90" s="114">
        <v>26800</v>
      </c>
      <c r="H90" s="114">
        <v>13000</v>
      </c>
      <c r="I90" s="291">
        <f t="shared" si="4"/>
        <v>48.507462686567166</v>
      </c>
      <c r="J90" s="22"/>
      <c r="K90" s="6"/>
    </row>
    <row r="91" spans="1:11" ht="12.75">
      <c r="A91" s="66"/>
      <c r="B91" s="43">
        <v>613400</v>
      </c>
      <c r="C91" s="785" t="s">
        <v>204</v>
      </c>
      <c r="D91" s="786"/>
      <c r="E91" s="786"/>
      <c r="F91" s="787"/>
      <c r="G91" s="114">
        <v>7200</v>
      </c>
      <c r="H91" s="114">
        <v>5000</v>
      </c>
      <c r="I91" s="291">
        <f t="shared" si="4"/>
        <v>69.44444444444444</v>
      </c>
      <c r="J91" s="22"/>
      <c r="K91" s="6"/>
    </row>
    <row r="92" spans="1:10" ht="12.75">
      <c r="A92" s="66"/>
      <c r="B92" s="43">
        <v>613700</v>
      </c>
      <c r="C92" s="37" t="s">
        <v>4</v>
      </c>
      <c r="D92" s="37"/>
      <c r="E92" s="16"/>
      <c r="F92" s="16"/>
      <c r="G92" s="114">
        <v>400000</v>
      </c>
      <c r="H92" s="114">
        <v>270000</v>
      </c>
      <c r="I92" s="291">
        <f aca="true" t="shared" si="5" ref="I92:I107">SUM(H92/G92)*100</f>
        <v>67.5</v>
      </c>
      <c r="J92" s="10"/>
    </row>
    <row r="93" spans="1:10" ht="12.75">
      <c r="A93" s="66"/>
      <c r="B93" s="43">
        <v>613800</v>
      </c>
      <c r="C93" s="36" t="s">
        <v>228</v>
      </c>
      <c r="D93" s="36"/>
      <c r="E93" s="287"/>
      <c r="F93" s="287"/>
      <c r="G93" s="114">
        <v>4000</v>
      </c>
      <c r="H93" s="114">
        <v>4000</v>
      </c>
      <c r="I93" s="291">
        <f t="shared" si="5"/>
        <v>100</v>
      </c>
      <c r="J93" s="10"/>
    </row>
    <row r="94" spans="1:10" ht="12.75">
      <c r="A94" s="66"/>
      <c r="B94" s="43">
        <v>613900</v>
      </c>
      <c r="C94" s="36" t="s">
        <v>234</v>
      </c>
      <c r="D94" s="36"/>
      <c r="E94" s="287"/>
      <c r="F94" s="287"/>
      <c r="G94" s="114">
        <v>35000</v>
      </c>
      <c r="H94" s="114">
        <v>25000</v>
      </c>
      <c r="I94" s="291">
        <f t="shared" si="5"/>
        <v>71.42857142857143</v>
      </c>
      <c r="J94" s="10"/>
    </row>
    <row r="95" spans="1:10" ht="12.75">
      <c r="A95" s="66"/>
      <c r="B95" s="43">
        <v>613900</v>
      </c>
      <c r="C95" s="36" t="s">
        <v>446</v>
      </c>
      <c r="D95" s="36"/>
      <c r="E95" s="287"/>
      <c r="F95" s="287"/>
      <c r="G95" s="114">
        <v>9000</v>
      </c>
      <c r="H95" s="114">
        <v>4000</v>
      </c>
      <c r="I95" s="291">
        <f t="shared" si="5"/>
        <v>44.44444444444444</v>
      </c>
      <c r="J95" s="10"/>
    </row>
    <row r="96" spans="1:10" ht="12.75">
      <c r="A96" s="66"/>
      <c r="B96" s="43">
        <v>613900</v>
      </c>
      <c r="C96" s="36" t="s">
        <v>241</v>
      </c>
      <c r="D96" s="36"/>
      <c r="E96" s="287"/>
      <c r="F96" s="287"/>
      <c r="G96" s="114">
        <v>2000</v>
      </c>
      <c r="H96" s="114">
        <v>2000</v>
      </c>
      <c r="I96" s="291">
        <f t="shared" si="5"/>
        <v>100</v>
      </c>
      <c r="J96" s="10"/>
    </row>
    <row r="97" spans="1:10" ht="12.75">
      <c r="A97" s="66"/>
      <c r="B97" s="43">
        <v>613900</v>
      </c>
      <c r="C97" s="36" t="s">
        <v>412</v>
      </c>
      <c r="D97" s="36"/>
      <c r="E97" s="287"/>
      <c r="F97" s="287"/>
      <c r="G97" s="114">
        <v>4000</v>
      </c>
      <c r="H97" s="114">
        <v>3000</v>
      </c>
      <c r="I97" s="291">
        <f t="shared" si="5"/>
        <v>75</v>
      </c>
      <c r="J97" s="10"/>
    </row>
    <row r="98" spans="1:10" ht="12.75">
      <c r="A98" s="66"/>
      <c r="B98" s="43">
        <v>613900</v>
      </c>
      <c r="C98" s="734" t="s">
        <v>19</v>
      </c>
      <c r="D98" s="734"/>
      <c r="E98" s="734"/>
      <c r="F98" s="734"/>
      <c r="G98" s="114">
        <v>40000</v>
      </c>
      <c r="H98" s="114">
        <v>200000</v>
      </c>
      <c r="I98" s="291">
        <f t="shared" si="5"/>
        <v>500</v>
      </c>
      <c r="J98" s="10"/>
    </row>
    <row r="99" spans="1:10" ht="12.75">
      <c r="A99" s="66"/>
      <c r="B99" s="43">
        <v>613900</v>
      </c>
      <c r="C99" s="36" t="s">
        <v>432</v>
      </c>
      <c r="D99" s="36"/>
      <c r="E99" s="287"/>
      <c r="F99" s="287"/>
      <c r="G99" s="114">
        <v>0</v>
      </c>
      <c r="H99" s="114">
        <v>25000</v>
      </c>
      <c r="I99" s="291">
        <v>0</v>
      </c>
      <c r="J99" s="10"/>
    </row>
    <row r="100" spans="1:10" ht="12.75">
      <c r="A100" s="66"/>
      <c r="B100" s="43">
        <v>613900</v>
      </c>
      <c r="C100" s="36" t="s">
        <v>253</v>
      </c>
      <c r="D100" s="36"/>
      <c r="E100" s="287"/>
      <c r="F100" s="287"/>
      <c r="G100" s="114">
        <v>20000</v>
      </c>
      <c r="H100" s="114">
        <v>0</v>
      </c>
      <c r="I100" s="291">
        <f>H100/G100*100</f>
        <v>0</v>
      </c>
      <c r="J100" s="10"/>
    </row>
    <row r="101" spans="1:18" ht="12.75">
      <c r="A101" s="66"/>
      <c r="B101" s="43">
        <v>613900</v>
      </c>
      <c r="C101" s="36" t="s">
        <v>447</v>
      </c>
      <c r="D101" s="36"/>
      <c r="E101" s="287"/>
      <c r="F101" s="287"/>
      <c r="G101" s="114">
        <v>0</v>
      </c>
      <c r="H101" s="114">
        <v>3000</v>
      </c>
      <c r="I101" s="291">
        <v>0</v>
      </c>
      <c r="J101" s="10"/>
      <c r="K101" s="5"/>
      <c r="L101" s="373"/>
      <c r="M101" s="373"/>
      <c r="N101" s="374"/>
      <c r="O101" s="374"/>
      <c r="P101" s="22"/>
      <c r="Q101" s="22"/>
      <c r="R101" s="71"/>
    </row>
    <row r="102" spans="1:11" ht="12.75">
      <c r="A102" s="290"/>
      <c r="B102" s="86">
        <v>614000</v>
      </c>
      <c r="C102" s="737" t="s">
        <v>34</v>
      </c>
      <c r="D102" s="737"/>
      <c r="E102" s="738"/>
      <c r="F102" s="738"/>
      <c r="G102" s="115">
        <f>SUM(G103:G107)</f>
        <v>83500</v>
      </c>
      <c r="H102" s="115">
        <f>SUM(H103:H107)</f>
        <v>89800</v>
      </c>
      <c r="I102" s="291">
        <f t="shared" si="5"/>
        <v>107.54491017964072</v>
      </c>
      <c r="J102" s="22"/>
      <c r="K102" s="6"/>
    </row>
    <row r="103" spans="1:9" ht="14.25" customHeight="1">
      <c r="A103" s="375"/>
      <c r="B103" s="151">
        <v>614500</v>
      </c>
      <c r="C103" s="788" t="s">
        <v>379</v>
      </c>
      <c r="D103" s="789"/>
      <c r="E103" s="789"/>
      <c r="F103" s="790"/>
      <c r="G103" s="152">
        <v>0</v>
      </c>
      <c r="H103" s="152">
        <v>20000</v>
      </c>
      <c r="I103" s="376">
        <v>0</v>
      </c>
    </row>
    <row r="104" spans="1:9" ht="12.75">
      <c r="A104" s="375"/>
      <c r="B104" s="151">
        <v>614500</v>
      </c>
      <c r="C104" s="288" t="s">
        <v>330</v>
      </c>
      <c r="D104" s="28"/>
      <c r="E104" s="14"/>
      <c r="F104" s="14"/>
      <c r="G104" s="152">
        <v>67500</v>
      </c>
      <c r="H104" s="152">
        <v>67800</v>
      </c>
      <c r="I104" s="376">
        <f t="shared" si="5"/>
        <v>100.44444444444444</v>
      </c>
    </row>
    <row r="105" spans="1:9" ht="12.75">
      <c r="A105" s="66"/>
      <c r="B105" s="43">
        <v>614800</v>
      </c>
      <c r="C105" s="200" t="s">
        <v>331</v>
      </c>
      <c r="D105" s="200"/>
      <c r="E105" s="201"/>
      <c r="F105" s="201"/>
      <c r="G105" s="114">
        <v>2000</v>
      </c>
      <c r="H105" s="114">
        <v>2000</v>
      </c>
      <c r="I105" s="291">
        <f t="shared" si="5"/>
        <v>100</v>
      </c>
    </row>
    <row r="106" spans="1:9" ht="12.75">
      <c r="A106" s="66"/>
      <c r="B106" s="43">
        <v>614800</v>
      </c>
      <c r="C106" s="200" t="s">
        <v>444</v>
      </c>
      <c r="D106" s="200"/>
      <c r="E106" s="201"/>
      <c r="F106" s="201"/>
      <c r="G106" s="114">
        <v>12000</v>
      </c>
      <c r="H106" s="114">
        <v>0</v>
      </c>
      <c r="I106" s="291">
        <f t="shared" si="5"/>
        <v>0</v>
      </c>
    </row>
    <row r="107" spans="1:9" ht="12.75">
      <c r="A107" s="66"/>
      <c r="B107" s="43">
        <v>614800</v>
      </c>
      <c r="C107" s="200" t="s">
        <v>301</v>
      </c>
      <c r="D107" s="200"/>
      <c r="E107" s="201"/>
      <c r="F107" s="201"/>
      <c r="G107" s="114">
        <v>2000</v>
      </c>
      <c r="H107" s="114">
        <v>0</v>
      </c>
      <c r="I107" s="291">
        <f t="shared" si="5"/>
        <v>0</v>
      </c>
    </row>
    <row r="108" spans="1:11" ht="12.75">
      <c r="A108" s="292"/>
      <c r="B108" s="124"/>
      <c r="C108" s="764" t="s">
        <v>22</v>
      </c>
      <c r="D108" s="764"/>
      <c r="E108" s="764"/>
      <c r="F108" s="764"/>
      <c r="G108" s="119">
        <v>18</v>
      </c>
      <c r="H108" s="119">
        <v>22</v>
      </c>
      <c r="I108" s="293">
        <f>SUM(H108/G108)*100</f>
        <v>122.22222222222223</v>
      </c>
      <c r="J108" s="22"/>
      <c r="K108" s="6"/>
    </row>
    <row r="109" spans="1:12" s="25" customFormat="1" ht="16.5" customHeight="1" thickBot="1">
      <c r="A109" s="294"/>
      <c r="B109" s="363"/>
      <c r="C109" s="198" t="s">
        <v>46</v>
      </c>
      <c r="D109" s="198"/>
      <c r="E109" s="199"/>
      <c r="F109" s="199"/>
      <c r="G109" s="125">
        <f>G83+G86+G87+G102</f>
        <v>1015150</v>
      </c>
      <c r="H109" s="125">
        <f>SUM(H83+H86+H87+H102)</f>
        <v>1143900</v>
      </c>
      <c r="I109" s="293">
        <f>SUM(H109/G109)*100</f>
        <v>112.68285475052949</v>
      </c>
      <c r="J109" s="22"/>
      <c r="K109" s="6"/>
      <c r="L109"/>
    </row>
    <row r="110" spans="1:9" ht="12.75">
      <c r="A110" s="86">
        <v>11</v>
      </c>
      <c r="B110" s="234"/>
      <c r="C110" s="213" t="s">
        <v>329</v>
      </c>
      <c r="D110" s="213"/>
      <c r="E110" s="17"/>
      <c r="F110" s="17"/>
      <c r="G110" s="73"/>
      <c r="H110" s="73"/>
      <c r="I110" s="291"/>
    </row>
    <row r="111" spans="1:10" ht="12.75">
      <c r="A111" s="290"/>
      <c r="B111" s="86">
        <v>611000</v>
      </c>
      <c r="C111" s="78" t="s">
        <v>33</v>
      </c>
      <c r="D111" s="78"/>
      <c r="E111" s="79"/>
      <c r="F111" s="79"/>
      <c r="G111" s="115">
        <f>G112+G113</f>
        <v>201500</v>
      </c>
      <c r="H111" s="115">
        <f>H112+H113</f>
        <v>236000</v>
      </c>
      <c r="I111" s="291">
        <f aca="true" t="shared" si="6" ref="I111:I130">SUM(H111/G111)*100</f>
        <v>117.12158808933002</v>
      </c>
      <c r="J111" s="10"/>
    </row>
    <row r="112" spans="1:9" ht="12.75">
      <c r="A112" s="66"/>
      <c r="B112" s="43">
        <v>611000</v>
      </c>
      <c r="C112" s="37" t="s">
        <v>78</v>
      </c>
      <c r="D112" s="37"/>
      <c r="E112" s="16"/>
      <c r="F112" s="16"/>
      <c r="G112" s="114">
        <v>169500</v>
      </c>
      <c r="H112" s="114">
        <v>204000</v>
      </c>
      <c r="I112" s="291">
        <f t="shared" si="6"/>
        <v>120.35398230088497</v>
      </c>
    </row>
    <row r="113" spans="1:10" ht="12.75">
      <c r="A113" s="66"/>
      <c r="B113" s="43">
        <v>611200</v>
      </c>
      <c r="C113" s="36" t="s">
        <v>60</v>
      </c>
      <c r="D113" s="36"/>
      <c r="E113" s="17"/>
      <c r="F113" s="17"/>
      <c r="G113" s="114">
        <v>32000</v>
      </c>
      <c r="H113" s="114">
        <v>32000</v>
      </c>
      <c r="I113" s="291">
        <f t="shared" si="6"/>
        <v>100</v>
      </c>
      <c r="J113" s="21"/>
    </row>
    <row r="114" spans="1:9" ht="12.75">
      <c r="A114" s="290"/>
      <c r="B114" s="86">
        <v>612000</v>
      </c>
      <c r="C114" s="80" t="s">
        <v>95</v>
      </c>
      <c r="D114" s="80"/>
      <c r="E114" s="81"/>
      <c r="F114" s="81"/>
      <c r="G114" s="115">
        <v>17500</v>
      </c>
      <c r="H114" s="115">
        <v>22200</v>
      </c>
      <c r="I114" s="291">
        <f t="shared" si="6"/>
        <v>126.85714285714285</v>
      </c>
    </row>
    <row r="115" spans="1:9" ht="12.75">
      <c r="A115" s="66"/>
      <c r="B115" s="86">
        <v>613000</v>
      </c>
      <c r="C115" s="78" t="s">
        <v>32</v>
      </c>
      <c r="D115" s="78"/>
      <c r="E115" s="79"/>
      <c r="F115" s="79"/>
      <c r="G115" s="60">
        <f>SUM(G116:G122)</f>
        <v>35000</v>
      </c>
      <c r="H115" s="60">
        <f>SUM(H116:H122)</f>
        <v>38500</v>
      </c>
      <c r="I115" s="291">
        <f t="shared" si="6"/>
        <v>110.00000000000001</v>
      </c>
    </row>
    <row r="116" spans="1:9" ht="12.75">
      <c r="A116" s="66"/>
      <c r="B116" s="43">
        <v>613100</v>
      </c>
      <c r="C116" s="84" t="s">
        <v>2</v>
      </c>
      <c r="D116" s="27"/>
      <c r="E116" s="67"/>
      <c r="F116" s="67"/>
      <c r="G116" s="114">
        <v>100</v>
      </c>
      <c r="H116" s="114">
        <v>0</v>
      </c>
      <c r="I116" s="291">
        <f t="shared" si="6"/>
        <v>0</v>
      </c>
    </row>
    <row r="117" spans="1:14" ht="12.75">
      <c r="A117" s="66"/>
      <c r="B117" s="43">
        <v>613200</v>
      </c>
      <c r="C117" s="286" t="s">
        <v>191</v>
      </c>
      <c r="D117" s="26"/>
      <c r="E117" s="12"/>
      <c r="F117" s="12"/>
      <c r="G117" s="114">
        <v>8900</v>
      </c>
      <c r="H117" s="114">
        <v>6600</v>
      </c>
      <c r="I117" s="502">
        <v>0</v>
      </c>
      <c r="J117" s="22"/>
      <c r="K117" s="6"/>
      <c r="L117" s="338"/>
      <c r="M117" s="338"/>
      <c r="N117" s="338"/>
    </row>
    <row r="118" spans="1:9" ht="12.75">
      <c r="A118" s="66"/>
      <c r="B118" s="43">
        <v>613300</v>
      </c>
      <c r="C118" s="718" t="s">
        <v>195</v>
      </c>
      <c r="D118" s="719"/>
      <c r="E118" s="719"/>
      <c r="F118" s="720"/>
      <c r="G118" s="114">
        <v>3000</v>
      </c>
      <c r="H118" s="114">
        <v>7900</v>
      </c>
      <c r="I118" s="291">
        <f t="shared" si="6"/>
        <v>263.3333333333333</v>
      </c>
    </row>
    <row r="119" spans="1:9" ht="12.75">
      <c r="A119" s="66"/>
      <c r="B119" s="43">
        <v>613900</v>
      </c>
      <c r="C119" s="718" t="s">
        <v>445</v>
      </c>
      <c r="D119" s="719"/>
      <c r="E119" s="719"/>
      <c r="F119" s="720"/>
      <c r="G119" s="114">
        <v>10000</v>
      </c>
      <c r="H119" s="114">
        <v>10000</v>
      </c>
      <c r="I119" s="291">
        <f t="shared" si="6"/>
        <v>100</v>
      </c>
    </row>
    <row r="120" spans="1:9" ht="12.75">
      <c r="A120" s="66"/>
      <c r="B120" s="43">
        <v>613900</v>
      </c>
      <c r="C120" s="36" t="s">
        <v>24</v>
      </c>
      <c r="D120" s="36"/>
      <c r="E120" s="17"/>
      <c r="F120" s="17"/>
      <c r="G120" s="114">
        <v>0</v>
      </c>
      <c r="H120" s="114">
        <v>1000</v>
      </c>
      <c r="I120" s="291">
        <v>0</v>
      </c>
    </row>
    <row r="121" spans="1:9" ht="12.75">
      <c r="A121" s="66"/>
      <c r="B121" s="43">
        <v>613900</v>
      </c>
      <c r="C121" s="36" t="s">
        <v>332</v>
      </c>
      <c r="D121" s="36"/>
      <c r="E121" s="17"/>
      <c r="F121" s="17"/>
      <c r="G121" s="114">
        <v>3000</v>
      </c>
      <c r="H121" s="114">
        <v>3000</v>
      </c>
      <c r="I121" s="291">
        <f t="shared" si="6"/>
        <v>100</v>
      </c>
    </row>
    <row r="122" spans="1:10" ht="12.75">
      <c r="A122" s="66"/>
      <c r="B122" s="43">
        <v>613900</v>
      </c>
      <c r="C122" s="37" t="s">
        <v>61</v>
      </c>
      <c r="D122" s="37"/>
      <c r="E122" s="16"/>
      <c r="F122" s="16"/>
      <c r="G122" s="114">
        <v>10000</v>
      </c>
      <c r="H122" s="114">
        <v>10000</v>
      </c>
      <c r="I122" s="291">
        <f>SUM(H122/G122)*100</f>
        <v>100</v>
      </c>
      <c r="J122" s="10"/>
    </row>
    <row r="123" spans="1:10" ht="12.75">
      <c r="A123" s="553"/>
      <c r="B123" s="547"/>
      <c r="C123" s="200"/>
      <c r="D123" s="200"/>
      <c r="E123" s="201"/>
      <c r="F123" s="201"/>
      <c r="G123" s="554"/>
      <c r="H123" s="554"/>
      <c r="I123" s="551"/>
      <c r="J123" s="10"/>
    </row>
    <row r="124" spans="1:9" ht="12.75">
      <c r="A124" s="775" t="s">
        <v>393</v>
      </c>
      <c r="B124" s="783"/>
      <c r="C124" s="783"/>
      <c r="D124" s="783"/>
      <c r="E124" s="783"/>
      <c r="F124" s="783"/>
      <c r="G124" s="783"/>
      <c r="H124" s="783"/>
      <c r="I124" s="783"/>
    </row>
    <row r="125" spans="1:12" s="40" customFormat="1" ht="15.75" customHeight="1">
      <c r="A125" s="122" t="s">
        <v>5</v>
      </c>
      <c r="B125" s="122" t="s">
        <v>6</v>
      </c>
      <c r="C125" s="767" t="s">
        <v>7</v>
      </c>
      <c r="D125" s="767"/>
      <c r="E125" s="767"/>
      <c r="F125" s="767"/>
      <c r="G125" s="122" t="s">
        <v>8</v>
      </c>
      <c r="H125" s="123" t="s">
        <v>9</v>
      </c>
      <c r="I125" s="422" t="s">
        <v>10</v>
      </c>
      <c r="J125" s="22"/>
      <c r="K125" s="6"/>
      <c r="L125"/>
    </row>
    <row r="126" spans="1:9" ht="12.75">
      <c r="A126" s="66"/>
      <c r="B126" s="86">
        <v>614000</v>
      </c>
      <c r="C126" s="295" t="s">
        <v>34</v>
      </c>
      <c r="D126" s="295"/>
      <c r="E126" s="296"/>
      <c r="F126" s="296"/>
      <c r="G126" s="115">
        <f>G128</f>
        <v>35000</v>
      </c>
      <c r="H126" s="115">
        <f>H127+H128</f>
        <v>30000</v>
      </c>
      <c r="I126" s="291">
        <f t="shared" si="6"/>
        <v>85.71428571428571</v>
      </c>
    </row>
    <row r="127" spans="1:9" s="369" customFormat="1" ht="12.75">
      <c r="A127" s="500"/>
      <c r="B127" s="300">
        <v>614100</v>
      </c>
      <c r="C127" s="288" t="s">
        <v>448</v>
      </c>
      <c r="D127" s="288"/>
      <c r="E127" s="513"/>
      <c r="F127" s="513"/>
      <c r="G127" s="118">
        <v>0</v>
      </c>
      <c r="H127" s="118">
        <v>20000</v>
      </c>
      <c r="I127" s="514">
        <v>0</v>
      </c>
    </row>
    <row r="128" spans="1:9" ht="12.75">
      <c r="A128" s="66"/>
      <c r="B128" s="43">
        <v>614200</v>
      </c>
      <c r="C128" s="36" t="s">
        <v>333</v>
      </c>
      <c r="D128" s="36"/>
      <c r="E128" s="17"/>
      <c r="F128" s="17"/>
      <c r="G128" s="114">
        <v>35000</v>
      </c>
      <c r="H128" s="114">
        <v>10000</v>
      </c>
      <c r="I128" s="291">
        <f t="shared" si="6"/>
        <v>28.57142857142857</v>
      </c>
    </row>
    <row r="129" spans="1:9" ht="12.75">
      <c r="A129" s="292"/>
      <c r="B129" s="124"/>
      <c r="C129" s="764" t="s">
        <v>22</v>
      </c>
      <c r="D129" s="764"/>
      <c r="E129" s="764"/>
      <c r="F129" s="764"/>
      <c r="G129" s="54">
        <v>11</v>
      </c>
      <c r="H129" s="54">
        <v>11</v>
      </c>
      <c r="I129" s="293">
        <f t="shared" si="6"/>
        <v>100</v>
      </c>
    </row>
    <row r="130" spans="1:9" ht="12.75">
      <c r="A130" s="294"/>
      <c r="B130" s="55"/>
      <c r="C130" s="202" t="s">
        <v>47</v>
      </c>
      <c r="D130" s="202"/>
      <c r="E130" s="203"/>
      <c r="F130" s="203"/>
      <c r="G130" s="116">
        <f>G111+G114+G115+G126</f>
        <v>289000</v>
      </c>
      <c r="H130" s="116">
        <f>H111+H114+H115+H126</f>
        <v>326700</v>
      </c>
      <c r="I130" s="293">
        <f t="shared" si="6"/>
        <v>113.04498269896193</v>
      </c>
    </row>
    <row r="131" spans="1:10" ht="12.75">
      <c r="A131" s="86">
        <v>12</v>
      </c>
      <c r="B131" s="43"/>
      <c r="C131" s="765" t="s">
        <v>400</v>
      </c>
      <c r="D131" s="765"/>
      <c r="E131" s="765"/>
      <c r="F131" s="765"/>
      <c r="G131" s="114"/>
      <c r="H131" s="114"/>
      <c r="I131" s="291"/>
      <c r="J131" s="20"/>
    </row>
    <row r="132" spans="1:9" ht="12.75">
      <c r="A132" s="290"/>
      <c r="B132" s="86">
        <v>611000</v>
      </c>
      <c r="C132" s="76" t="s">
        <v>33</v>
      </c>
      <c r="D132" s="76"/>
      <c r="E132" s="77"/>
      <c r="F132" s="77"/>
      <c r="G132" s="115">
        <f>G133+G134</f>
        <v>0</v>
      </c>
      <c r="H132" s="115">
        <f>H133+H134</f>
        <v>46500</v>
      </c>
      <c r="I132" s="291">
        <v>0</v>
      </c>
    </row>
    <row r="133" spans="1:13" ht="12.75">
      <c r="A133" s="66"/>
      <c r="B133" s="43">
        <v>611100</v>
      </c>
      <c r="C133" s="28" t="s">
        <v>72</v>
      </c>
      <c r="D133" s="28"/>
      <c r="E133" s="13"/>
      <c r="F133" s="13"/>
      <c r="G133" s="114">
        <v>0</v>
      </c>
      <c r="H133" s="114">
        <v>35000</v>
      </c>
      <c r="I133" s="291">
        <v>0</v>
      </c>
      <c r="M133" s="378"/>
    </row>
    <row r="134" spans="1:11" ht="12.75">
      <c r="A134" s="66"/>
      <c r="B134" s="43">
        <v>611200</v>
      </c>
      <c r="C134" s="35" t="s">
        <v>60</v>
      </c>
      <c r="D134" s="35"/>
      <c r="E134" s="15"/>
      <c r="F134" s="15"/>
      <c r="G134" s="114">
        <v>0</v>
      </c>
      <c r="H134" s="114">
        <v>11500</v>
      </c>
      <c r="I134" s="291">
        <v>0</v>
      </c>
      <c r="K134" s="378"/>
    </row>
    <row r="135" spans="1:12" s="25" customFormat="1" ht="12.75">
      <c r="A135" s="290"/>
      <c r="B135" s="86">
        <v>612000</v>
      </c>
      <c r="C135" s="78" t="s">
        <v>95</v>
      </c>
      <c r="D135" s="78"/>
      <c r="E135" s="79"/>
      <c r="F135" s="79"/>
      <c r="G135" s="115">
        <v>0</v>
      </c>
      <c r="H135" s="115">
        <v>3800</v>
      </c>
      <c r="I135" s="291">
        <v>0</v>
      </c>
      <c r="J135"/>
      <c r="K135" s="378"/>
      <c r="L135"/>
    </row>
    <row r="136" spans="1:9" ht="12.75">
      <c r="A136" s="290"/>
      <c r="B136" s="86">
        <v>613000</v>
      </c>
      <c r="C136" s="766" t="s">
        <v>16</v>
      </c>
      <c r="D136" s="766"/>
      <c r="E136" s="766"/>
      <c r="F136" s="766"/>
      <c r="G136" s="115">
        <f>G137</f>
        <v>0</v>
      </c>
      <c r="H136" s="115">
        <f>H137</f>
        <v>1800</v>
      </c>
      <c r="I136" s="291">
        <v>0</v>
      </c>
    </row>
    <row r="137" spans="1:9" ht="26.25" customHeight="1">
      <c r="A137" s="66"/>
      <c r="B137" s="43">
        <v>613100</v>
      </c>
      <c r="C137" s="780" t="s">
        <v>16</v>
      </c>
      <c r="D137" s="781"/>
      <c r="E137" s="781"/>
      <c r="F137" s="782"/>
      <c r="G137" s="114">
        <v>0</v>
      </c>
      <c r="H137" s="515">
        <v>1800</v>
      </c>
      <c r="I137" s="291">
        <v>0</v>
      </c>
    </row>
    <row r="138" spans="1:11" ht="12.75">
      <c r="A138" s="290"/>
      <c r="B138" s="86">
        <v>614000</v>
      </c>
      <c r="C138" s="737" t="s">
        <v>34</v>
      </c>
      <c r="D138" s="737"/>
      <c r="E138" s="738"/>
      <c r="F138" s="738"/>
      <c r="G138" s="115">
        <f>SUM(G139:G140)</f>
        <v>0</v>
      </c>
      <c r="H138" s="115">
        <f>SUM(H139:H140)</f>
        <v>14000</v>
      </c>
      <c r="I138" s="291">
        <v>0</v>
      </c>
      <c r="J138" s="22"/>
      <c r="K138" s="6"/>
    </row>
    <row r="139" spans="1:9" ht="14.25" customHeight="1">
      <c r="A139" s="66"/>
      <c r="B139" s="43">
        <v>614800</v>
      </c>
      <c r="C139" s="288" t="s">
        <v>300</v>
      </c>
      <c r="D139" s="28"/>
      <c r="E139" s="14"/>
      <c r="F139" s="14"/>
      <c r="G139" s="114">
        <v>0</v>
      </c>
      <c r="H139" s="114">
        <v>12000</v>
      </c>
      <c r="I139" s="291">
        <v>0</v>
      </c>
    </row>
    <row r="140" spans="1:9" ht="12.75">
      <c r="A140" s="66"/>
      <c r="B140" s="43">
        <v>614800</v>
      </c>
      <c r="C140" s="37" t="s">
        <v>301</v>
      </c>
      <c r="D140" s="37"/>
      <c r="E140" s="16"/>
      <c r="F140" s="16"/>
      <c r="G140" s="114">
        <v>0</v>
      </c>
      <c r="H140" s="114">
        <v>2000</v>
      </c>
      <c r="I140" s="291">
        <v>0</v>
      </c>
    </row>
    <row r="141" spans="1:9" ht="12.75">
      <c r="A141" s="292"/>
      <c r="B141" s="124"/>
      <c r="C141" s="764" t="s">
        <v>22</v>
      </c>
      <c r="D141" s="764"/>
      <c r="E141" s="764"/>
      <c r="F141" s="764"/>
      <c r="G141" s="54">
        <v>0</v>
      </c>
      <c r="H141" s="54">
        <v>1</v>
      </c>
      <c r="I141" s="293">
        <v>0</v>
      </c>
    </row>
    <row r="142" spans="1:9" ht="12.75">
      <c r="A142" s="48"/>
      <c r="B142" s="48"/>
      <c r="C142" s="204" t="s">
        <v>48</v>
      </c>
      <c r="D142" s="204"/>
      <c r="E142" s="205"/>
      <c r="F142" s="205"/>
      <c r="G142" s="360">
        <f>G132+G135+G136+G138</f>
        <v>0</v>
      </c>
      <c r="H142" s="360">
        <f>H132+H135+H136+H138</f>
        <v>66100</v>
      </c>
      <c r="I142" s="361">
        <v>0</v>
      </c>
    </row>
    <row r="143" spans="1:9" ht="12.75">
      <c r="A143" s="364"/>
      <c r="B143" s="365"/>
      <c r="C143" s="197" t="s">
        <v>23</v>
      </c>
      <c r="D143" s="197"/>
      <c r="E143" s="197"/>
      <c r="F143" s="197"/>
      <c r="G143" s="116">
        <f>G37+G80+G108+G129+G141</f>
        <v>64</v>
      </c>
      <c r="H143" s="116">
        <f>H141+H129+H108+H80+H37</f>
        <v>68</v>
      </c>
      <c r="I143" s="293">
        <f>SUM(H143/G143)*100</f>
        <v>106.25</v>
      </c>
    </row>
    <row r="144" spans="1:9" ht="12.75">
      <c r="A144" s="364"/>
      <c r="B144" s="365"/>
      <c r="C144" s="83" t="s">
        <v>49</v>
      </c>
      <c r="D144" s="83"/>
      <c r="E144" s="83"/>
      <c r="F144" s="83"/>
      <c r="G144" s="54">
        <f>G142+G130+G109+G81+G38</f>
        <v>3786820</v>
      </c>
      <c r="H144" s="54">
        <f>H142+H130+H109+H81+H38</f>
        <v>3940000</v>
      </c>
      <c r="I144" s="293">
        <f>SUM(H144/G144)*100</f>
        <v>104.04508268151113</v>
      </c>
    </row>
    <row r="145" spans="1:12" ht="13.5" customHeight="1">
      <c r="A145" s="58">
        <v>13</v>
      </c>
      <c r="B145" s="58">
        <v>531000</v>
      </c>
      <c r="C145" s="38" t="s">
        <v>138</v>
      </c>
      <c r="D145" s="38"/>
      <c r="E145" s="18"/>
      <c r="F145" s="18"/>
      <c r="G145" s="117">
        <v>28980</v>
      </c>
      <c r="H145" s="117">
        <v>37000</v>
      </c>
      <c r="I145" s="361">
        <f>SUM(H145/G145)*100</f>
        <v>127.67425810904072</v>
      </c>
      <c r="L145" s="44"/>
    </row>
    <row r="146" spans="1:12" ht="13.5" customHeight="1">
      <c r="A146" s="58"/>
      <c r="B146" s="58">
        <v>591000</v>
      </c>
      <c r="C146" s="38" t="s">
        <v>459</v>
      </c>
      <c r="D146" s="38"/>
      <c r="E146" s="18"/>
      <c r="F146" s="18"/>
      <c r="G146" s="117">
        <v>875000</v>
      </c>
      <c r="H146" s="117"/>
      <c r="I146" s="361"/>
      <c r="L146" s="44"/>
    </row>
    <row r="147" spans="1:12" ht="14.25" customHeight="1">
      <c r="A147" s="58"/>
      <c r="B147" s="48"/>
      <c r="C147" s="362" t="s">
        <v>98</v>
      </c>
      <c r="D147" s="362"/>
      <c r="E147" s="18"/>
      <c r="F147" s="18"/>
      <c r="G147" s="360">
        <f>G144+G145+G146</f>
        <v>4690800</v>
      </c>
      <c r="H147" s="360">
        <f>H144+H145</f>
        <v>3977000</v>
      </c>
      <c r="I147" s="361">
        <f>SUM(H147/G147)*100</f>
        <v>84.78297944913447</v>
      </c>
      <c r="L147" s="25"/>
    </row>
    <row r="148" spans="1:12" s="4" customFormat="1" ht="14.25" customHeight="1">
      <c r="A148" s="276"/>
      <c r="L148" s="545"/>
    </row>
    <row r="149" spans="1:12" ht="14.25" customHeight="1">
      <c r="A149" s="276"/>
      <c r="L149" s="72"/>
    </row>
    <row r="150" spans="1:12" ht="12.75">
      <c r="A150" s="6"/>
      <c r="I150" s="384"/>
      <c r="L150" s="72"/>
    </row>
    <row r="151" spans="1:12" ht="12.75">
      <c r="A151" s="6"/>
      <c r="L151" s="72"/>
    </row>
    <row r="152" spans="1:12" ht="12.75">
      <c r="A152" s="733" t="s">
        <v>420</v>
      </c>
      <c r="B152" s="733"/>
      <c r="C152" s="733"/>
      <c r="D152" s="733"/>
      <c r="E152" s="733"/>
      <c r="F152" s="733"/>
      <c r="G152" s="733"/>
      <c r="H152" s="733"/>
      <c r="I152" s="733"/>
      <c r="J152" s="285"/>
      <c r="K152" s="285"/>
      <c r="L152" s="72"/>
    </row>
    <row r="153" spans="1:12" ht="14.25" customHeight="1">
      <c r="A153" s="6"/>
      <c r="L153" s="72"/>
    </row>
    <row r="154" spans="1:12" ht="12.75">
      <c r="A154" s="6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</row>
    <row r="155" spans="1:12" ht="12.75">
      <c r="A155" s="385" t="s">
        <v>365</v>
      </c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</row>
    <row r="156" spans="1:12" ht="12.75">
      <c r="A156" s="385" t="s">
        <v>418</v>
      </c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</row>
    <row r="157" spans="1:12" ht="12.75">
      <c r="A157" s="385" t="s">
        <v>366</v>
      </c>
      <c r="L157" s="72"/>
    </row>
    <row r="158" spans="1:12" ht="12.75">
      <c r="A158" s="385"/>
      <c r="L158" s="72"/>
    </row>
    <row r="159" spans="1:9" s="285" customFormat="1" ht="12.75">
      <c r="A159" s="733" t="s">
        <v>421</v>
      </c>
      <c r="B159" s="733"/>
      <c r="C159" s="733"/>
      <c r="D159" s="733"/>
      <c r="E159" s="733"/>
      <c r="F159" s="733"/>
      <c r="G159" s="733"/>
      <c r="H159" s="733"/>
      <c r="I159" s="733"/>
    </row>
    <row r="160" spans="1:12" ht="12.75">
      <c r="A160" s="40"/>
      <c r="L160" s="72"/>
    </row>
    <row r="161" ht="12.75">
      <c r="A161" s="6"/>
    </row>
    <row r="162" spans="1:12" ht="12.75" customHeight="1">
      <c r="A162" s="369" t="s">
        <v>422</v>
      </c>
      <c r="B162" s="21"/>
      <c r="C162" s="21"/>
      <c r="D162" s="21"/>
      <c r="E162" s="21"/>
      <c r="F162" s="21"/>
      <c r="G162" s="21"/>
      <c r="H162" s="21"/>
      <c r="I162" s="21"/>
      <c r="J162" s="763"/>
      <c r="K162" s="763"/>
      <c r="L162" s="763"/>
    </row>
    <row r="163" spans="1:12" ht="12.75">
      <c r="A163" s="369" t="s">
        <v>401</v>
      </c>
      <c r="G163" s="8"/>
      <c r="H163" s="21"/>
      <c r="I163" s="21"/>
      <c r="J163" s="763"/>
      <c r="K163" s="763"/>
      <c r="L163" s="763"/>
    </row>
    <row r="164" spans="2:10" ht="13.5" customHeight="1">
      <c r="B164" s="21"/>
      <c r="C164" s="21"/>
      <c r="D164" s="21"/>
      <c r="E164" s="21"/>
      <c r="F164" s="21"/>
      <c r="G164" s="120"/>
      <c r="H164" s="8"/>
      <c r="I164" s="23"/>
      <c r="J164" s="8"/>
    </row>
    <row r="165" spans="8:12" ht="12.75" customHeight="1">
      <c r="H165" s="21"/>
      <c r="I165" s="21"/>
      <c r="J165" s="763"/>
      <c r="K165" s="763"/>
      <c r="L165" s="763"/>
    </row>
    <row r="166" spans="7:11" ht="12.75">
      <c r="G166" s="763" t="s">
        <v>96</v>
      </c>
      <c r="H166" s="763"/>
      <c r="I166" s="763"/>
      <c r="J166" s="19"/>
      <c r="K166" s="19"/>
    </row>
    <row r="167" spans="7:12" ht="12.75">
      <c r="G167" s="763" t="s">
        <v>68</v>
      </c>
      <c r="H167" s="763"/>
      <c r="I167" s="763"/>
      <c r="J167" s="19"/>
      <c r="K167" s="19"/>
      <c r="L167" s="72"/>
    </row>
    <row r="168" spans="2:12" ht="15.75">
      <c r="B168" s="121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</row>
    <row r="169" spans="1:11" ht="15.75">
      <c r="A169" s="121"/>
      <c r="G169" s="763" t="s">
        <v>367</v>
      </c>
      <c r="H169" s="763"/>
      <c r="I169" s="763"/>
      <c r="J169" s="19"/>
      <c r="K169" s="19"/>
    </row>
    <row r="170" spans="8:11" ht="12.75">
      <c r="H170" s="21"/>
      <c r="I170" s="21"/>
      <c r="J170" s="19"/>
      <c r="K170" s="19"/>
    </row>
    <row r="171" spans="8:11" ht="12.75">
      <c r="H171" s="21"/>
      <c r="I171" s="21"/>
      <c r="J171" s="19"/>
      <c r="K171" s="19"/>
    </row>
    <row r="172" spans="8:11" ht="12.75">
      <c r="H172" s="21"/>
      <c r="I172" s="21"/>
      <c r="J172" s="19"/>
      <c r="K172" s="19"/>
    </row>
    <row r="173" spans="8:11" ht="12.75">
      <c r="H173" s="21"/>
      <c r="I173" s="21"/>
      <c r="J173" s="19"/>
      <c r="K173" s="19"/>
    </row>
    <row r="174" spans="8:11" ht="12.75">
      <c r="H174" s="21"/>
      <c r="I174" s="21"/>
      <c r="J174" s="19"/>
      <c r="K174" s="19"/>
    </row>
    <row r="175" spans="8:11" ht="12.75">
      <c r="H175" s="21"/>
      <c r="I175" s="21"/>
      <c r="J175" s="19"/>
      <c r="K175" s="19"/>
    </row>
    <row r="176" spans="8:11" ht="12.75">
      <c r="H176" s="21"/>
      <c r="I176" s="21"/>
      <c r="J176" s="19"/>
      <c r="K176" s="19"/>
    </row>
    <row r="177" spans="8:11" ht="12.75">
      <c r="H177" s="21"/>
      <c r="I177" s="21"/>
      <c r="J177" s="19"/>
      <c r="K177" s="19"/>
    </row>
    <row r="178" spans="8:11" ht="12.75">
      <c r="H178" s="21"/>
      <c r="I178" s="21"/>
      <c r="J178" s="19"/>
      <c r="K178" s="19"/>
    </row>
    <row r="179" spans="8:11" ht="12.75">
      <c r="H179" s="21"/>
      <c r="I179" s="21"/>
      <c r="J179" s="19"/>
      <c r="K179" s="19"/>
    </row>
    <row r="180" spans="8:11" ht="12.75">
      <c r="H180" s="21"/>
      <c r="I180" s="21"/>
      <c r="J180" s="19"/>
      <c r="K180" s="19"/>
    </row>
    <row r="181" spans="8:11" ht="12.75">
      <c r="H181" s="21"/>
      <c r="I181" s="21"/>
      <c r="J181" s="19"/>
      <c r="K181" s="19"/>
    </row>
    <row r="182" spans="8:11" ht="12.75">
      <c r="H182" s="21"/>
      <c r="I182" s="21"/>
      <c r="J182" s="19"/>
      <c r="K182" s="19"/>
    </row>
    <row r="183" spans="8:11" ht="12.75">
      <c r="H183" s="21"/>
      <c r="I183" s="21"/>
      <c r="J183" s="19"/>
      <c r="K183" s="19"/>
    </row>
    <row r="184" spans="8:11" ht="12.75">
      <c r="H184" s="21"/>
      <c r="I184" s="21"/>
      <c r="J184" s="19"/>
      <c r="K184" s="19"/>
    </row>
    <row r="185" spans="8:11" ht="12.75">
      <c r="H185" s="21"/>
      <c r="I185" s="21"/>
      <c r="J185" s="19"/>
      <c r="K185" s="19"/>
    </row>
    <row r="186" spans="8:11" ht="12.75">
      <c r="H186" s="21"/>
      <c r="I186" s="21"/>
      <c r="J186" s="19"/>
      <c r="K186" s="19"/>
    </row>
    <row r="187" spans="8:11" ht="12.75">
      <c r="H187" s="21"/>
      <c r="I187" s="21"/>
      <c r="J187" s="19"/>
      <c r="K187" s="19"/>
    </row>
    <row r="188" spans="8:11" ht="12.75">
      <c r="H188" s="21"/>
      <c r="I188" s="21"/>
      <c r="J188" s="19"/>
      <c r="K188" s="19"/>
    </row>
    <row r="189" spans="1:11" ht="12.75">
      <c r="A189" s="784" t="s">
        <v>394</v>
      </c>
      <c r="B189" s="732"/>
      <c r="C189" s="732"/>
      <c r="D189" s="732"/>
      <c r="E189" s="732"/>
      <c r="F189" s="732"/>
      <c r="G189" s="732"/>
      <c r="H189" s="732"/>
      <c r="I189" s="732"/>
      <c r="J189" s="19"/>
      <c r="K189" s="19"/>
    </row>
    <row r="190" spans="8:11" ht="12.75">
      <c r="H190" s="21"/>
      <c r="I190" s="21"/>
      <c r="J190" s="19"/>
      <c r="K190" s="19"/>
    </row>
    <row r="191" spans="8:11" ht="12.75">
      <c r="H191" s="21"/>
      <c r="I191" s="21"/>
      <c r="J191" s="19"/>
      <c r="K191" s="19"/>
    </row>
    <row r="192" spans="8:11" ht="12.75">
      <c r="H192" s="21"/>
      <c r="I192" s="21"/>
      <c r="J192" s="19"/>
      <c r="K192" s="19"/>
    </row>
    <row r="193" spans="8:11" ht="12.75">
      <c r="H193" s="21"/>
      <c r="I193" s="21"/>
      <c r="J193" s="19"/>
      <c r="K193" s="19"/>
    </row>
    <row r="194" spans="8:11" ht="12.75">
      <c r="H194" s="21"/>
      <c r="I194" s="21"/>
      <c r="J194" s="19"/>
      <c r="K194" s="19"/>
    </row>
    <row r="195" spans="8:11" ht="12.75">
      <c r="H195" s="21"/>
      <c r="I195" s="21"/>
      <c r="J195" s="19"/>
      <c r="K195" s="19"/>
    </row>
    <row r="196" spans="8:11" ht="12.75">
      <c r="H196" s="21"/>
      <c r="I196" s="21"/>
      <c r="J196" s="19"/>
      <c r="K196" s="19"/>
    </row>
    <row r="197" spans="8:11" ht="12.75">
      <c r="H197" s="21"/>
      <c r="I197" s="21"/>
      <c r="J197" s="19"/>
      <c r="K197" s="19"/>
    </row>
    <row r="198" spans="8:11" ht="12.75">
      <c r="H198" s="21"/>
      <c r="I198" s="21"/>
      <c r="J198" s="19"/>
      <c r="K198" s="19"/>
    </row>
    <row r="199" spans="8:11" ht="12.75">
      <c r="H199" s="21"/>
      <c r="I199" s="21"/>
      <c r="J199" s="19"/>
      <c r="K199" s="19"/>
    </row>
    <row r="200" spans="8:11" ht="12.75">
      <c r="H200" s="21"/>
      <c r="I200" s="21"/>
      <c r="J200" s="19"/>
      <c r="K200" s="19"/>
    </row>
    <row r="201" spans="8:11" ht="12.75">
      <c r="H201" s="21"/>
      <c r="I201" s="21"/>
      <c r="J201" s="19"/>
      <c r="K201" s="19"/>
    </row>
    <row r="202" spans="8:11" ht="12.75">
      <c r="H202" s="21"/>
      <c r="I202" s="21"/>
      <c r="J202" s="19"/>
      <c r="K202" s="19"/>
    </row>
    <row r="203" spans="8:11" ht="12.75">
      <c r="H203" s="21"/>
      <c r="I203" s="21"/>
      <c r="J203" s="19"/>
      <c r="K203" s="19"/>
    </row>
    <row r="204" spans="8:11" ht="12.75">
      <c r="H204" s="21"/>
      <c r="I204" s="21"/>
      <c r="J204" s="19"/>
      <c r="K204" s="19"/>
    </row>
    <row r="205" spans="8:11" ht="12.75">
      <c r="H205" s="21"/>
      <c r="I205" s="21"/>
      <c r="J205" s="19"/>
      <c r="K205" s="19"/>
    </row>
    <row r="206" spans="8:11" ht="12.75">
      <c r="H206" s="21"/>
      <c r="I206" s="21"/>
      <c r="J206" s="19"/>
      <c r="K206" s="19"/>
    </row>
    <row r="207" spans="8:11" ht="12.75">
      <c r="H207" s="21"/>
      <c r="I207" s="21"/>
      <c r="J207" s="19"/>
      <c r="K207" s="19"/>
    </row>
    <row r="208" spans="8:11" ht="12.75">
      <c r="H208" s="21"/>
      <c r="I208" s="21"/>
      <c r="J208" s="19"/>
      <c r="K208" s="19"/>
    </row>
    <row r="209" spans="8:11" ht="12.75">
      <c r="H209" s="21"/>
      <c r="I209" s="21"/>
      <c r="J209" s="19"/>
      <c r="K209" s="19"/>
    </row>
    <row r="210" spans="8:11" ht="12.75">
      <c r="H210" s="21"/>
      <c r="I210" s="21"/>
      <c r="J210" s="19"/>
      <c r="K210" s="19"/>
    </row>
    <row r="211" spans="8:11" ht="12.75">
      <c r="H211" s="21"/>
      <c r="I211" s="21"/>
      <c r="J211" s="19"/>
      <c r="K211" s="19"/>
    </row>
    <row r="212" spans="8:11" ht="12.75">
      <c r="H212" s="21"/>
      <c r="I212" s="21"/>
      <c r="J212" s="19"/>
      <c r="K212" s="19"/>
    </row>
    <row r="213" spans="8:11" ht="12.75">
      <c r="H213" s="21"/>
      <c r="I213" s="21"/>
      <c r="J213" s="19"/>
      <c r="K213" s="19"/>
    </row>
    <row r="214" spans="8:11" ht="12.75">
      <c r="H214" s="21"/>
      <c r="I214" s="21"/>
      <c r="J214" s="19"/>
      <c r="K214" s="19"/>
    </row>
    <row r="215" spans="8:11" ht="12.75">
      <c r="H215" s="21"/>
      <c r="I215" s="386"/>
      <c r="J215" s="19"/>
      <c r="K215" s="19"/>
    </row>
    <row r="216" spans="8:11" ht="12.75">
      <c r="H216" s="21"/>
      <c r="I216" s="21"/>
      <c r="J216" s="19"/>
      <c r="K216" s="19"/>
    </row>
    <row r="217" spans="8:11" ht="12.75">
      <c r="H217" s="21"/>
      <c r="I217" s="21"/>
      <c r="J217" s="19"/>
      <c r="K217" s="19"/>
    </row>
    <row r="218" spans="8:11" ht="12.75">
      <c r="H218" s="21"/>
      <c r="I218" s="21"/>
      <c r="J218" s="19"/>
      <c r="K218" s="19"/>
    </row>
    <row r="219" spans="8:11" ht="12.75">
      <c r="H219" s="21"/>
      <c r="I219" s="21"/>
      <c r="J219" s="19"/>
      <c r="K219" s="19"/>
    </row>
    <row r="220" spans="8:11" ht="12.75">
      <c r="H220" s="21"/>
      <c r="I220" s="21"/>
      <c r="J220" s="19"/>
      <c r="K220" s="19"/>
    </row>
    <row r="221" spans="8:11" ht="12.75">
      <c r="H221" s="21"/>
      <c r="I221" s="21"/>
      <c r="J221" s="19"/>
      <c r="K221" s="19"/>
    </row>
    <row r="222" spans="8:11" ht="12.75">
      <c r="H222" s="21"/>
      <c r="I222" s="21"/>
      <c r="J222" s="19"/>
      <c r="K222" s="19"/>
    </row>
    <row r="223" spans="8:11" ht="12.75">
      <c r="H223" s="21"/>
      <c r="I223" s="21"/>
      <c r="J223" s="19"/>
      <c r="K223" s="19"/>
    </row>
    <row r="224" spans="8:11" ht="12.75">
      <c r="H224" s="21"/>
      <c r="I224" s="21"/>
      <c r="J224" s="19"/>
      <c r="K224" s="19"/>
    </row>
    <row r="225" spans="8:11" ht="12.75">
      <c r="H225" s="21"/>
      <c r="I225" s="21"/>
      <c r="J225" s="19"/>
      <c r="K225" s="19"/>
    </row>
    <row r="226" spans="8:11" ht="12.75">
      <c r="H226" s="21"/>
      <c r="I226" s="21"/>
      <c r="J226" s="19"/>
      <c r="K226" s="19"/>
    </row>
    <row r="227" spans="8:11" ht="12.75">
      <c r="H227" s="21"/>
      <c r="I227" s="21"/>
      <c r="J227" s="19"/>
      <c r="K227" s="19"/>
    </row>
    <row r="228" spans="8:11" ht="12.75">
      <c r="H228" s="21"/>
      <c r="I228" s="21"/>
      <c r="J228" s="19"/>
      <c r="K228" s="19"/>
    </row>
    <row r="229" spans="8:11" ht="12.75">
      <c r="H229" s="21"/>
      <c r="I229" s="21"/>
      <c r="J229" s="19"/>
      <c r="K229" s="19"/>
    </row>
    <row r="230" spans="8:11" ht="12.75">
      <c r="H230" s="21"/>
      <c r="I230" s="21"/>
      <c r="J230" s="19"/>
      <c r="K230" s="19"/>
    </row>
    <row r="231" spans="8:11" ht="12.75">
      <c r="H231" s="21"/>
      <c r="I231" s="21"/>
      <c r="J231" s="19"/>
      <c r="K231" s="19"/>
    </row>
    <row r="232" spans="8:11" ht="12.75">
      <c r="H232" s="21"/>
      <c r="I232" s="21"/>
      <c r="J232" s="19"/>
      <c r="K232" s="19"/>
    </row>
    <row r="233" spans="8:11" ht="12.75">
      <c r="H233" s="21"/>
      <c r="I233" s="21"/>
      <c r="J233" s="19"/>
      <c r="K233" s="19"/>
    </row>
    <row r="234" spans="8:11" ht="12.75">
      <c r="H234" s="21"/>
      <c r="I234" s="21"/>
      <c r="J234" s="19"/>
      <c r="K234" s="19"/>
    </row>
    <row r="235" spans="8:11" ht="12.75">
      <c r="H235" s="21"/>
      <c r="I235" s="21"/>
      <c r="J235" s="19"/>
      <c r="K235" s="19"/>
    </row>
    <row r="236" spans="8:11" ht="12.75">
      <c r="H236" s="21"/>
      <c r="I236" s="21"/>
      <c r="J236" s="19"/>
      <c r="K236" s="19"/>
    </row>
    <row r="237" spans="8:11" ht="12.75">
      <c r="H237" s="21"/>
      <c r="I237" s="21"/>
      <c r="J237" s="19"/>
      <c r="K237" s="19"/>
    </row>
    <row r="238" spans="8:11" ht="12.75">
      <c r="H238" s="21"/>
      <c r="I238" s="21"/>
      <c r="J238" s="19"/>
      <c r="K238" s="19"/>
    </row>
    <row r="239" spans="8:11" ht="12.75">
      <c r="H239" s="21"/>
      <c r="I239" s="21"/>
      <c r="J239" s="19"/>
      <c r="K239" s="19"/>
    </row>
    <row r="240" spans="8:11" ht="12.75">
      <c r="H240" s="21"/>
      <c r="I240" s="21"/>
      <c r="J240" s="19"/>
      <c r="K240" s="19"/>
    </row>
    <row r="241" spans="8:11" ht="12.75">
      <c r="H241" s="21"/>
      <c r="I241" s="21"/>
      <c r="J241" s="19"/>
      <c r="K241" s="19"/>
    </row>
    <row r="242" spans="8:11" ht="12.75">
      <c r="H242" s="21"/>
      <c r="I242" s="21"/>
      <c r="J242" s="19"/>
      <c r="K242" s="19"/>
    </row>
    <row r="243" spans="8:11" ht="12.75">
      <c r="H243" s="21"/>
      <c r="I243" s="21"/>
      <c r="J243" s="19"/>
      <c r="K243" s="19"/>
    </row>
    <row r="244" spans="8:11" ht="12.75">
      <c r="H244" s="21"/>
      <c r="I244" s="21"/>
      <c r="J244" s="19"/>
      <c r="K244" s="19"/>
    </row>
    <row r="245" spans="8:11" ht="12.75">
      <c r="H245" s="21"/>
      <c r="I245" s="21"/>
      <c r="J245" s="19"/>
      <c r="K245" s="19"/>
    </row>
    <row r="246" spans="8:11" ht="12.75">
      <c r="H246" s="21"/>
      <c r="I246" s="21"/>
      <c r="J246" s="19"/>
      <c r="K246" s="19"/>
    </row>
    <row r="247" spans="8:11" ht="12.75">
      <c r="H247" s="21"/>
      <c r="I247" s="21"/>
      <c r="J247" s="19"/>
      <c r="K247" s="19"/>
    </row>
    <row r="248" spans="8:11" ht="12.75">
      <c r="H248" s="21"/>
      <c r="I248" s="21"/>
      <c r="J248" s="19"/>
      <c r="K248" s="19"/>
    </row>
    <row r="249" spans="8:11" ht="12.75">
      <c r="H249" s="21"/>
      <c r="I249" s="21"/>
      <c r="J249" s="19"/>
      <c r="K249" s="19"/>
    </row>
    <row r="250" spans="8:11" ht="12.75">
      <c r="H250" s="21"/>
      <c r="I250" s="21"/>
      <c r="J250" s="19"/>
      <c r="K250" s="19"/>
    </row>
    <row r="251" spans="8:11" ht="12.75">
      <c r="H251" s="21"/>
      <c r="I251" s="21"/>
      <c r="J251" s="19"/>
      <c r="K251" s="19"/>
    </row>
    <row r="252" spans="8:11" ht="12.75">
      <c r="H252" s="21"/>
      <c r="I252" s="21"/>
      <c r="J252" s="19"/>
      <c r="K252" s="19"/>
    </row>
    <row r="253" spans="8:11" ht="12.75">
      <c r="H253" s="21"/>
      <c r="I253" s="21"/>
      <c r="J253" s="19"/>
      <c r="K253" s="19"/>
    </row>
    <row r="254" spans="8:11" ht="12.75">
      <c r="H254" s="21"/>
      <c r="I254" s="21"/>
      <c r="J254" s="19"/>
      <c r="K254" s="19"/>
    </row>
    <row r="255" spans="8:11" ht="12.75">
      <c r="H255" s="21"/>
      <c r="I255" s="21"/>
      <c r="J255" s="19"/>
      <c r="K255" s="19"/>
    </row>
    <row r="256" spans="8:11" ht="12.75">
      <c r="H256" s="21"/>
      <c r="I256" s="21"/>
      <c r="J256" s="19"/>
      <c r="K256" s="19"/>
    </row>
    <row r="257" spans="8:11" ht="12.75">
      <c r="H257" s="21"/>
      <c r="I257" s="21"/>
      <c r="J257" s="19"/>
      <c r="K257" s="19"/>
    </row>
    <row r="258" spans="8:11" ht="12.75">
      <c r="H258" s="21"/>
      <c r="I258" s="21"/>
      <c r="J258" s="19"/>
      <c r="K258" s="19"/>
    </row>
    <row r="259" spans="8:11" ht="12.75">
      <c r="H259" s="21"/>
      <c r="I259" s="21"/>
      <c r="J259" s="19"/>
      <c r="K259" s="19"/>
    </row>
    <row r="260" spans="8:11" ht="12.75">
      <c r="H260" s="21"/>
      <c r="I260" s="21"/>
      <c r="J260" s="19"/>
      <c r="K260" s="19"/>
    </row>
    <row r="261" spans="8:11" ht="12.75">
      <c r="H261" s="21"/>
      <c r="I261" s="21"/>
      <c r="J261" s="19"/>
      <c r="K261" s="19"/>
    </row>
    <row r="262" spans="8:11" ht="12.75">
      <c r="H262" s="21"/>
      <c r="I262" s="21"/>
      <c r="J262" s="19"/>
      <c r="K262" s="19"/>
    </row>
    <row r="263" spans="8:11" ht="12.75">
      <c r="H263" s="21"/>
      <c r="I263" s="21"/>
      <c r="J263" s="19"/>
      <c r="K263" s="19"/>
    </row>
    <row r="264" spans="8:11" ht="12.75">
      <c r="H264" s="21"/>
      <c r="I264" s="21"/>
      <c r="J264" s="19"/>
      <c r="K264" s="19"/>
    </row>
    <row r="265" spans="1:11" ht="15.75">
      <c r="A265" s="101"/>
      <c r="H265" s="21"/>
      <c r="I265" s="21"/>
      <c r="J265" s="19"/>
      <c r="K265" s="19"/>
    </row>
    <row r="266" spans="1:12" s="44" customFormat="1" ht="15">
      <c r="A266"/>
      <c r="B266" s="158"/>
      <c r="C266" s="158"/>
      <c r="D266" s="158"/>
      <c r="E266" s="158"/>
      <c r="F266" s="158"/>
      <c r="G266" s="158"/>
      <c r="H266" s="158"/>
      <c r="I266" s="158"/>
      <c r="J266" s="158"/>
      <c r="K266" s="158"/>
      <c r="L266" s="158"/>
    </row>
    <row r="267" spans="1:12" s="25" customFormat="1" ht="15.75">
      <c r="A267" s="158"/>
      <c r="B267" s="1"/>
      <c r="C267" s="1"/>
      <c r="D267" s="1"/>
      <c r="E267" s="1"/>
      <c r="F267" s="1"/>
      <c r="G267" s="1"/>
      <c r="H267" s="176"/>
      <c r="I267" s="176"/>
      <c r="J267" s="177"/>
      <c r="K267" s="177"/>
      <c r="L267" s="1"/>
    </row>
    <row r="268" spans="1:11" ht="15">
      <c r="A268" s="1"/>
      <c r="H268" s="21"/>
      <c r="I268" s="21"/>
      <c r="J268" s="19"/>
      <c r="K268" s="19"/>
    </row>
    <row r="269" spans="1:11" ht="15">
      <c r="A269" s="1"/>
      <c r="H269" s="21"/>
      <c r="I269" s="21"/>
      <c r="J269" s="19"/>
      <c r="K269" s="19"/>
    </row>
    <row r="270" spans="2:12" ht="15.75">
      <c r="B270" s="101"/>
      <c r="C270" s="101"/>
      <c r="D270" s="101"/>
      <c r="E270" s="101"/>
      <c r="F270" s="101"/>
      <c r="G270" s="101"/>
      <c r="H270" s="181"/>
      <c r="I270" s="181"/>
      <c r="J270" s="121"/>
      <c r="K270" s="121"/>
      <c r="L270" s="101"/>
    </row>
    <row r="271" spans="1:11" ht="15.75">
      <c r="A271" s="101"/>
      <c r="H271" s="21"/>
      <c r="I271" s="21"/>
      <c r="J271" s="19"/>
      <c r="K271" s="19"/>
    </row>
    <row r="272" spans="2:12" ht="15.75">
      <c r="B272" s="1"/>
      <c r="C272" s="1"/>
      <c r="D272" s="1"/>
      <c r="E272" s="1"/>
      <c r="F272" s="1"/>
      <c r="G272" s="1"/>
      <c r="H272" s="176"/>
      <c r="I272" s="176"/>
      <c r="J272" s="177"/>
      <c r="K272" s="177"/>
      <c r="L272" s="1"/>
    </row>
    <row r="273" spans="1:12" ht="18" customHeight="1">
      <c r="A273" s="1"/>
      <c r="B273" s="252"/>
      <c r="C273" s="252"/>
      <c r="D273" s="252"/>
      <c r="E273" s="252"/>
      <c r="F273" s="252"/>
      <c r="G273" s="252"/>
      <c r="H273" s="179"/>
      <c r="I273" s="179"/>
      <c r="J273" s="180"/>
      <c r="K273" s="180"/>
      <c r="L273" s="178"/>
    </row>
    <row r="274" spans="1:12" ht="18" customHeight="1">
      <c r="A274" s="252"/>
      <c r="B274" s="178"/>
      <c r="C274" s="178"/>
      <c r="D274" s="178"/>
      <c r="E274" s="178"/>
      <c r="F274" s="178"/>
      <c r="G274" s="178"/>
      <c r="H274" s="179"/>
      <c r="I274" s="179"/>
      <c r="J274" s="180"/>
      <c r="K274" s="180"/>
      <c r="L274" s="178"/>
    </row>
    <row r="275" spans="1:12" ht="15.75">
      <c r="A275" s="178"/>
      <c r="B275" s="178"/>
      <c r="C275" s="178"/>
      <c r="D275" s="178"/>
      <c r="E275" s="178"/>
      <c r="F275" s="178"/>
      <c r="G275" s="178"/>
      <c r="H275" s="179"/>
      <c r="I275" s="179"/>
      <c r="J275" s="180"/>
      <c r="K275" s="180"/>
      <c r="L275" s="178"/>
    </row>
    <row r="276" spans="1:12" ht="15.75">
      <c r="A276" s="178"/>
      <c r="B276" s="178"/>
      <c r="C276" s="178"/>
      <c r="D276" s="178"/>
      <c r="E276" s="178"/>
      <c r="F276" s="178"/>
      <c r="G276" s="178"/>
      <c r="H276" s="179"/>
      <c r="I276" s="179"/>
      <c r="J276" s="180"/>
      <c r="K276" s="180"/>
      <c r="L276" s="178"/>
    </row>
    <row r="277" spans="1:12" ht="15.75">
      <c r="A277" s="178"/>
      <c r="B277" s="178"/>
      <c r="C277" s="178"/>
      <c r="D277" s="178"/>
      <c r="E277" s="178"/>
      <c r="F277" s="178"/>
      <c r="G277" s="178"/>
      <c r="H277" s="179"/>
      <c r="I277" s="179"/>
      <c r="J277" s="180"/>
      <c r="K277" s="180"/>
      <c r="L277" s="178"/>
    </row>
    <row r="278" spans="1:12" ht="15.75">
      <c r="A278" s="178"/>
      <c r="B278" s="178"/>
      <c r="C278" s="178"/>
      <c r="D278" s="178"/>
      <c r="E278" s="178"/>
      <c r="F278" s="178"/>
      <c r="G278" s="178"/>
      <c r="H278" s="179"/>
      <c r="I278" s="179"/>
      <c r="J278" s="180"/>
      <c r="K278" s="180"/>
      <c r="L278" s="178"/>
    </row>
    <row r="279" spans="1:12" ht="15.75">
      <c r="A279" s="178"/>
      <c r="B279" s="178"/>
      <c r="C279" s="178"/>
      <c r="D279" s="178"/>
      <c r="E279" s="178"/>
      <c r="F279" s="178"/>
      <c r="G279" s="178"/>
      <c r="H279" s="179"/>
      <c r="I279" s="179"/>
      <c r="J279" s="180"/>
      <c r="K279" s="180"/>
      <c r="L279" s="178"/>
    </row>
    <row r="280" spans="1:12" ht="15.75">
      <c r="A280" s="178"/>
      <c r="B280" s="182"/>
      <c r="C280" s="182"/>
      <c r="D280" s="182"/>
      <c r="E280" s="182"/>
      <c r="F280" s="182"/>
      <c r="G280" s="178"/>
      <c r="H280" s="179"/>
      <c r="I280" s="179"/>
      <c r="J280" s="180"/>
      <c r="K280" s="180"/>
      <c r="L280" s="178"/>
    </row>
    <row r="281" spans="1:11" ht="15.75">
      <c r="A281" s="182"/>
      <c r="H281" s="21"/>
      <c r="I281" s="21"/>
      <c r="J281" s="19"/>
      <c r="K281" s="19"/>
    </row>
    <row r="282" spans="2:12" ht="15">
      <c r="B282" s="158"/>
      <c r="C282" s="158"/>
      <c r="D282" s="158"/>
      <c r="E282" s="158"/>
      <c r="F282" s="158"/>
      <c r="G282" s="158"/>
      <c r="H282" s="158"/>
      <c r="I282" s="158"/>
      <c r="J282" s="158"/>
      <c r="K282" s="158"/>
      <c r="L282" s="158"/>
    </row>
    <row r="283" spans="1:12" s="101" customFormat="1" ht="15.75">
      <c r="A283" s="158"/>
      <c r="B283"/>
      <c r="C283"/>
      <c r="D283"/>
      <c r="E283"/>
      <c r="F283"/>
      <c r="G283"/>
      <c r="H283"/>
      <c r="I283" s="4"/>
      <c r="J283"/>
      <c r="K283"/>
      <c r="L283"/>
    </row>
    <row r="285" spans="1:12" s="1" customFormat="1" ht="15">
      <c r="A285"/>
      <c r="B285" s="754"/>
      <c r="C285" s="755"/>
      <c r="D285" s="755"/>
      <c r="E285" s="755"/>
      <c r="F285" s="755"/>
      <c r="G285" s="756"/>
      <c r="H285" s="162"/>
      <c r="I285" s="162"/>
      <c r="J285" s="162"/>
      <c r="K285" s="166"/>
      <c r="L285"/>
    </row>
    <row r="286" spans="1:12" s="178" customFormat="1" ht="15">
      <c r="A286" s="224"/>
      <c r="B286" s="757"/>
      <c r="C286" s="758"/>
      <c r="D286" s="758"/>
      <c r="E286" s="758"/>
      <c r="F286" s="758"/>
      <c r="G286" s="759"/>
      <c r="H286" s="163"/>
      <c r="I286" s="163"/>
      <c r="J286" s="163"/>
      <c r="K286" s="167"/>
      <c r="L286"/>
    </row>
    <row r="287" spans="1:12" s="178" customFormat="1" ht="15">
      <c r="A287" s="225"/>
      <c r="B287" s="760"/>
      <c r="C287" s="761"/>
      <c r="D287" s="761"/>
      <c r="E287" s="761"/>
      <c r="F287" s="761"/>
      <c r="G287" s="762"/>
      <c r="H287" s="168"/>
      <c r="I287" s="168"/>
      <c r="J287" s="168"/>
      <c r="K287" s="169"/>
      <c r="L287" s="46"/>
    </row>
    <row r="288" spans="1:12" s="178" customFormat="1" ht="15">
      <c r="A288" s="227"/>
      <c r="B288" s="739"/>
      <c r="C288" s="740"/>
      <c r="D288" s="740"/>
      <c r="E288" s="740"/>
      <c r="F288" s="740"/>
      <c r="G288" s="741"/>
      <c r="H288" s="164"/>
      <c r="I288" s="164"/>
      <c r="J288" s="164"/>
      <c r="K288" s="139"/>
      <c r="L288"/>
    </row>
    <row r="289" spans="1:12" s="178" customFormat="1" ht="15">
      <c r="A289" s="155"/>
      <c r="B289" s="739"/>
      <c r="C289" s="740"/>
      <c r="D289" s="740"/>
      <c r="E289" s="740"/>
      <c r="F289" s="740"/>
      <c r="G289" s="741"/>
      <c r="H289" s="164"/>
      <c r="I289" s="164"/>
      <c r="J289" s="164"/>
      <c r="K289" s="139"/>
      <c r="L289"/>
    </row>
    <row r="290" spans="1:12" s="178" customFormat="1" ht="15">
      <c r="A290" s="155"/>
      <c r="B290" s="739"/>
      <c r="C290" s="740"/>
      <c r="D290" s="740"/>
      <c r="E290" s="740"/>
      <c r="F290" s="740"/>
      <c r="G290" s="741"/>
      <c r="H290" s="164"/>
      <c r="I290" s="164"/>
      <c r="J290" s="164"/>
      <c r="K290" s="139"/>
      <c r="L290"/>
    </row>
    <row r="291" spans="1:12" s="178" customFormat="1" ht="15">
      <c r="A291" s="155"/>
      <c r="B291" s="156"/>
      <c r="C291" s="212"/>
      <c r="D291" s="212"/>
      <c r="E291" s="212"/>
      <c r="F291" s="212"/>
      <c r="G291" s="157"/>
      <c r="H291" s="164"/>
      <c r="I291" s="164"/>
      <c r="J291" s="164"/>
      <c r="K291" s="139"/>
      <c r="L291"/>
    </row>
    <row r="292" spans="1:12" s="178" customFormat="1" ht="15">
      <c r="A292" s="155"/>
      <c r="B292" s="739"/>
      <c r="C292" s="740"/>
      <c r="D292" s="740"/>
      <c r="E292" s="740"/>
      <c r="F292" s="740"/>
      <c r="G292" s="741"/>
      <c r="H292" s="164"/>
      <c r="I292" s="164"/>
      <c r="J292" s="164"/>
      <c r="K292" s="139"/>
      <c r="L292"/>
    </row>
    <row r="293" spans="1:12" s="178" customFormat="1" ht="15">
      <c r="A293" s="155"/>
      <c r="B293" s="739"/>
      <c r="C293" s="740"/>
      <c r="D293" s="740"/>
      <c r="E293" s="740"/>
      <c r="F293" s="740"/>
      <c r="G293" s="741"/>
      <c r="H293" s="164"/>
      <c r="I293" s="164"/>
      <c r="J293" s="164"/>
      <c r="K293" s="139"/>
      <c r="L293"/>
    </row>
    <row r="294" ht="15">
      <c r="A294" s="155"/>
    </row>
    <row r="295" spans="2:11" ht="15">
      <c r="B295" s="158"/>
      <c r="C295" s="158"/>
      <c r="D295" s="158"/>
      <c r="E295" s="158"/>
      <c r="F295" s="158"/>
      <c r="G295" s="158"/>
      <c r="H295" s="158"/>
      <c r="I295" s="158"/>
      <c r="J295" s="158"/>
      <c r="K295" s="158"/>
    </row>
    <row r="296" spans="1:11" ht="15">
      <c r="A296" s="158"/>
      <c r="B296" s="158"/>
      <c r="C296" s="158"/>
      <c r="D296" s="158"/>
      <c r="E296" s="158"/>
      <c r="F296" s="158"/>
      <c r="G296" s="158"/>
      <c r="H296" s="158"/>
      <c r="I296" s="158"/>
      <c r="J296" s="158"/>
      <c r="K296" s="158"/>
    </row>
    <row r="297" spans="1:11" ht="15">
      <c r="A297" s="158"/>
      <c r="B297" s="158"/>
      <c r="C297" s="158"/>
      <c r="D297" s="158"/>
      <c r="E297" s="158"/>
      <c r="F297" s="158"/>
      <c r="G297" s="158"/>
      <c r="H297" s="158"/>
      <c r="I297" s="158"/>
      <c r="J297" s="158"/>
      <c r="K297" s="158"/>
    </row>
    <row r="298" spans="1:12" ht="15">
      <c r="A298" s="158"/>
      <c r="B298" s="158"/>
      <c r="C298" s="158"/>
      <c r="D298" s="158"/>
      <c r="E298" s="158"/>
      <c r="F298" s="158"/>
      <c r="G298" s="158"/>
      <c r="H298" s="158"/>
      <c r="I298" s="158"/>
      <c r="J298" s="158"/>
      <c r="K298" s="158"/>
      <c r="L298" s="72"/>
    </row>
    <row r="299" spans="1:12" ht="15">
      <c r="A299" s="158"/>
      <c r="B299" s="158"/>
      <c r="C299" s="158"/>
      <c r="D299" s="158"/>
      <c r="E299" s="158"/>
      <c r="F299" s="158"/>
      <c r="G299" s="158"/>
      <c r="H299" s="158"/>
      <c r="I299" s="158"/>
      <c r="J299" s="158"/>
      <c r="K299" s="158"/>
      <c r="L299" s="72"/>
    </row>
    <row r="300" spans="1:12" s="46" customFormat="1" ht="15">
      <c r="A300" s="158"/>
      <c r="B300" s="158"/>
      <c r="C300" s="158"/>
      <c r="D300" s="158"/>
      <c r="E300" s="158"/>
      <c r="F300" s="158"/>
      <c r="G300" s="158"/>
      <c r="H300" s="158"/>
      <c r="I300" s="158"/>
      <c r="J300" s="158"/>
      <c r="K300" s="158"/>
      <c r="L300" s="72"/>
    </row>
    <row r="301" spans="1:12" ht="15">
      <c r="A301" s="158"/>
      <c r="B301" s="158"/>
      <c r="C301" s="158"/>
      <c r="D301" s="158"/>
      <c r="E301" s="158"/>
      <c r="F301" s="158"/>
      <c r="G301" s="158"/>
      <c r="H301" s="158"/>
      <c r="I301" s="158"/>
      <c r="J301" s="158"/>
      <c r="K301" s="158"/>
      <c r="L301" s="72"/>
    </row>
    <row r="302" spans="1:12" ht="15">
      <c r="A302" s="158"/>
      <c r="B302" s="158"/>
      <c r="C302" s="158"/>
      <c r="D302" s="158"/>
      <c r="E302" s="158"/>
      <c r="F302" s="158"/>
      <c r="G302" s="158"/>
      <c r="H302" s="158"/>
      <c r="I302" s="158"/>
      <c r="J302" s="158"/>
      <c r="K302" s="158"/>
      <c r="L302" s="72"/>
    </row>
    <row r="303" spans="1:12" ht="15">
      <c r="A303" s="158"/>
      <c r="B303" s="158"/>
      <c r="C303" s="158"/>
      <c r="D303" s="158"/>
      <c r="E303" s="158"/>
      <c r="F303" s="158"/>
      <c r="G303" s="158"/>
      <c r="H303" s="158"/>
      <c r="I303" s="158"/>
      <c r="J303" s="158"/>
      <c r="K303" s="158"/>
      <c r="L303" s="72"/>
    </row>
    <row r="304" spans="1:12" ht="15">
      <c r="A304" s="158"/>
      <c r="B304" s="158"/>
      <c r="C304" s="158"/>
      <c r="D304" s="158"/>
      <c r="E304" s="158"/>
      <c r="F304" s="158"/>
      <c r="G304" s="158"/>
      <c r="H304" s="158"/>
      <c r="I304" s="158"/>
      <c r="J304" s="158"/>
      <c r="K304" s="158"/>
      <c r="L304" s="158"/>
    </row>
    <row r="305" spans="1:12" ht="15">
      <c r="A305" s="158"/>
      <c r="B305" s="158"/>
      <c r="C305" s="158"/>
      <c r="D305" s="158"/>
      <c r="E305" s="158"/>
      <c r="F305" s="158"/>
      <c r="G305" s="158"/>
      <c r="H305" s="158"/>
      <c r="I305" s="158"/>
      <c r="J305" s="158"/>
      <c r="K305" s="158"/>
      <c r="L305" s="158"/>
    </row>
    <row r="306" spans="1:12" ht="15">
      <c r="A306" s="158"/>
      <c r="B306" s="158"/>
      <c r="C306" s="158"/>
      <c r="D306" s="158"/>
      <c r="E306" s="158"/>
      <c r="F306" s="158"/>
      <c r="G306" s="158"/>
      <c r="H306" s="158"/>
      <c r="I306" s="158"/>
      <c r="J306" s="158"/>
      <c r="K306" s="158"/>
      <c r="L306" s="158"/>
    </row>
    <row r="307" spans="1:12" ht="15">
      <c r="A307" s="158"/>
      <c r="B307" s="158"/>
      <c r="C307" s="158"/>
      <c r="D307" s="158"/>
      <c r="E307" s="158"/>
      <c r="F307" s="158"/>
      <c r="G307" s="158"/>
      <c r="H307" s="158"/>
      <c r="I307" s="158"/>
      <c r="J307" s="158"/>
      <c r="K307" s="158"/>
      <c r="L307" s="158"/>
    </row>
    <row r="308" spans="1:12" ht="15">
      <c r="A308" s="158"/>
      <c r="B308" s="158"/>
      <c r="C308" s="158"/>
      <c r="D308" s="158"/>
      <c r="E308" s="158"/>
      <c r="F308" s="158"/>
      <c r="G308" s="158"/>
      <c r="H308" s="158"/>
      <c r="I308" s="158"/>
      <c r="J308" s="158"/>
      <c r="K308" s="158"/>
      <c r="L308" s="158"/>
    </row>
    <row r="309" spans="1:12" ht="15">
      <c r="A309" s="158"/>
      <c r="B309" s="158"/>
      <c r="C309" s="158"/>
      <c r="D309" s="158"/>
      <c r="E309" s="158"/>
      <c r="F309" s="158"/>
      <c r="G309" s="158"/>
      <c r="H309" s="158"/>
      <c r="I309" s="158"/>
      <c r="J309" s="158"/>
      <c r="K309" s="158"/>
      <c r="L309" s="158"/>
    </row>
    <row r="310" spans="1:12" ht="15">
      <c r="A310" s="158"/>
      <c r="B310" s="158"/>
      <c r="C310" s="158"/>
      <c r="D310" s="158"/>
      <c r="E310" s="158"/>
      <c r="F310" s="158"/>
      <c r="G310" s="158"/>
      <c r="H310" s="158"/>
      <c r="I310" s="158"/>
      <c r="J310" s="158"/>
      <c r="K310" s="158"/>
      <c r="L310" s="158"/>
    </row>
    <row r="311" spans="1:12" ht="15">
      <c r="A311" s="158"/>
      <c r="B311" s="158"/>
      <c r="C311" s="158"/>
      <c r="D311" s="158"/>
      <c r="E311" s="158"/>
      <c r="F311" s="158"/>
      <c r="G311" s="158"/>
      <c r="H311" s="158"/>
      <c r="I311" s="158"/>
      <c r="J311" s="158"/>
      <c r="K311" s="158"/>
      <c r="L311" s="158"/>
    </row>
    <row r="312" spans="1:12" ht="15">
      <c r="A312" s="158"/>
      <c r="B312" s="158"/>
      <c r="C312" s="158"/>
      <c r="D312" s="158"/>
      <c r="E312" s="158"/>
      <c r="F312" s="158"/>
      <c r="G312" s="158"/>
      <c r="H312" s="158"/>
      <c r="I312" s="158"/>
      <c r="J312" s="158"/>
      <c r="K312" s="158"/>
      <c r="L312" s="158"/>
    </row>
    <row r="313" spans="1:12" ht="15">
      <c r="A313" s="158"/>
      <c r="B313" s="158"/>
      <c r="C313" s="158"/>
      <c r="D313" s="158"/>
      <c r="E313" s="158"/>
      <c r="F313" s="158"/>
      <c r="G313" s="158"/>
      <c r="H313" s="158"/>
      <c r="I313" s="158"/>
      <c r="J313" s="158"/>
      <c r="K313" s="158"/>
      <c r="L313" s="158"/>
    </row>
    <row r="314" spans="1:12" ht="15">
      <c r="A314" s="158"/>
      <c r="B314" s="158"/>
      <c r="C314" s="158"/>
      <c r="D314" s="158"/>
      <c r="E314" s="158"/>
      <c r="F314" s="158"/>
      <c r="G314" s="158"/>
      <c r="H314" s="158"/>
      <c r="I314" s="158"/>
      <c r="J314" s="158"/>
      <c r="K314" s="158"/>
      <c r="L314" s="158"/>
    </row>
    <row r="315" spans="1:12" ht="15">
      <c r="A315" s="158"/>
      <c r="B315" s="158"/>
      <c r="C315" s="158"/>
      <c r="D315" s="158"/>
      <c r="E315" s="158"/>
      <c r="F315" s="158"/>
      <c r="G315" s="158"/>
      <c r="H315" s="158"/>
      <c r="I315" s="158"/>
      <c r="J315" s="158"/>
      <c r="K315" s="158"/>
      <c r="L315" s="158"/>
    </row>
    <row r="316" spans="1:12" ht="15">
      <c r="A316" s="158"/>
      <c r="B316" s="158"/>
      <c r="C316" s="158"/>
      <c r="D316" s="158"/>
      <c r="E316" s="158"/>
      <c r="F316" s="158"/>
      <c r="G316" s="158"/>
      <c r="H316" s="158"/>
      <c r="I316" s="158"/>
      <c r="J316" s="158"/>
      <c r="K316" s="158"/>
      <c r="L316" s="158"/>
    </row>
    <row r="317" spans="1:12" ht="15">
      <c r="A317" s="158"/>
      <c r="B317" s="158"/>
      <c r="C317" s="158"/>
      <c r="D317" s="158"/>
      <c r="E317" s="158"/>
      <c r="F317" s="158"/>
      <c r="G317" s="158"/>
      <c r="H317" s="158"/>
      <c r="I317" s="158"/>
      <c r="J317" s="158"/>
      <c r="K317" s="158"/>
      <c r="L317" s="158"/>
    </row>
    <row r="318" spans="1:12" ht="16.5" customHeight="1">
      <c r="A318" s="158"/>
      <c r="B318" s="158"/>
      <c r="C318" s="158"/>
      <c r="D318" s="158"/>
      <c r="E318" s="158"/>
      <c r="F318" s="158"/>
      <c r="G318" s="158"/>
      <c r="H318" s="158"/>
      <c r="I318" s="158"/>
      <c r="J318" s="158"/>
      <c r="K318" s="158"/>
      <c r="L318" s="158"/>
    </row>
    <row r="319" spans="1:12" ht="15">
      <c r="A319" s="158"/>
      <c r="B319" s="158"/>
      <c r="C319" s="158"/>
      <c r="D319" s="158"/>
      <c r="E319" s="158"/>
      <c r="F319" s="158"/>
      <c r="G319" s="158"/>
      <c r="H319" s="158"/>
      <c r="I319" s="158"/>
      <c r="J319" s="158"/>
      <c r="K319" s="158"/>
      <c r="L319" s="158"/>
    </row>
    <row r="320" spans="1:12" ht="15">
      <c r="A320" s="158"/>
      <c r="B320" s="158"/>
      <c r="C320" s="158"/>
      <c r="D320" s="158"/>
      <c r="E320" s="158"/>
      <c r="F320" s="158"/>
      <c r="G320" s="158"/>
      <c r="H320" s="158"/>
      <c r="I320" s="158"/>
      <c r="J320" s="158"/>
      <c r="K320" s="158"/>
      <c r="L320" s="158"/>
    </row>
    <row r="321" spans="1:12" ht="15.75" customHeight="1">
      <c r="A321" s="158"/>
      <c r="B321" s="158"/>
      <c r="C321" s="158"/>
      <c r="D321" s="158"/>
      <c r="E321" s="158"/>
      <c r="F321" s="158"/>
      <c r="G321" s="158"/>
      <c r="H321" s="158"/>
      <c r="I321" s="158"/>
      <c r="J321" s="158"/>
      <c r="K321" s="158"/>
      <c r="L321" s="158"/>
    </row>
    <row r="322" spans="1:12" s="1" customFormat="1" ht="15">
      <c r="A322" s="158"/>
      <c r="B322" s="158"/>
      <c r="C322" s="158"/>
      <c r="D322" s="158"/>
      <c r="E322" s="158"/>
      <c r="F322" s="158"/>
      <c r="G322" s="158"/>
      <c r="H322" s="158"/>
      <c r="I322" s="158"/>
      <c r="J322" s="158"/>
      <c r="K322" s="158"/>
      <c r="L322" s="158"/>
    </row>
    <row r="323" spans="1:12" s="1" customFormat="1" ht="15">
      <c r="A323" s="158"/>
      <c r="B323" s="158"/>
      <c r="C323" s="158"/>
      <c r="D323" s="158"/>
      <c r="E323" s="158"/>
      <c r="F323" s="158"/>
      <c r="G323" s="158"/>
      <c r="H323" s="158"/>
      <c r="I323" s="158"/>
      <c r="J323" s="158"/>
      <c r="K323" s="158"/>
      <c r="L323" s="158"/>
    </row>
    <row r="324" spans="1:12" s="1" customFormat="1" ht="17.25" customHeight="1">
      <c r="A324" s="158"/>
      <c r="B324" s="206"/>
      <c r="C324" s="206"/>
      <c r="D324" s="206"/>
      <c r="E324" s="206"/>
      <c r="F324" s="206"/>
      <c r="G324"/>
      <c r="H324"/>
      <c r="I324" s="4"/>
      <c r="J324"/>
      <c r="K324"/>
      <c r="L324"/>
    </row>
    <row r="325" spans="1:12" s="1" customFormat="1" ht="15.75">
      <c r="A325" s="206"/>
      <c r="B325"/>
      <c r="C325"/>
      <c r="D325"/>
      <c r="E325"/>
      <c r="F325"/>
      <c r="G325"/>
      <c r="H325"/>
      <c r="I325" s="4"/>
      <c r="J325"/>
      <c r="K325"/>
      <c r="L325"/>
    </row>
    <row r="326" spans="1:12" s="1" customFormat="1" ht="15">
      <c r="A326" s="4"/>
      <c r="B326" s="754"/>
      <c r="C326" s="755"/>
      <c r="D326" s="755"/>
      <c r="E326" s="755"/>
      <c r="F326" s="755"/>
      <c r="G326" s="756"/>
      <c r="H326" s="162"/>
      <c r="I326" s="162"/>
      <c r="J326" s="162"/>
      <c r="K326" s="166"/>
      <c r="L326"/>
    </row>
    <row r="327" spans="1:12" s="1" customFormat="1" ht="16.5" customHeight="1">
      <c r="A327" s="173"/>
      <c r="B327" s="757"/>
      <c r="C327" s="758"/>
      <c r="D327" s="758"/>
      <c r="E327" s="758"/>
      <c r="F327" s="758"/>
      <c r="G327" s="759"/>
      <c r="H327" s="163"/>
      <c r="I327" s="163"/>
      <c r="J327" s="163"/>
      <c r="K327" s="167"/>
      <c r="L327"/>
    </row>
    <row r="328" spans="1:12" s="1" customFormat="1" ht="15">
      <c r="A328" s="173"/>
      <c r="B328" s="760"/>
      <c r="C328" s="761"/>
      <c r="D328" s="761"/>
      <c r="E328" s="761"/>
      <c r="F328" s="761"/>
      <c r="G328" s="762"/>
      <c r="H328" s="168"/>
      <c r="I328" s="168"/>
      <c r="J328" s="168"/>
      <c r="K328" s="169"/>
      <c r="L328" s="46"/>
    </row>
    <row r="329" spans="1:12" s="1" customFormat="1" ht="15">
      <c r="A329" s="174"/>
      <c r="B329" s="739"/>
      <c r="C329" s="740"/>
      <c r="D329" s="740"/>
      <c r="E329" s="740"/>
      <c r="F329" s="740"/>
      <c r="G329" s="741"/>
      <c r="H329" s="164"/>
      <c r="I329" s="164"/>
      <c r="J329" s="164"/>
      <c r="K329" s="170"/>
      <c r="L329"/>
    </row>
    <row r="330" spans="1:12" s="1" customFormat="1" ht="16.5" customHeight="1">
      <c r="A330" s="193"/>
      <c r="B330" s="739"/>
      <c r="C330" s="740"/>
      <c r="D330" s="740"/>
      <c r="E330" s="740"/>
      <c r="F330" s="740"/>
      <c r="G330" s="741"/>
      <c r="H330" s="164"/>
      <c r="I330" s="164"/>
      <c r="J330" s="164"/>
      <c r="K330" s="170"/>
      <c r="L330"/>
    </row>
    <row r="331" spans="1:12" s="1" customFormat="1" ht="15">
      <c r="A331" s="193"/>
      <c r="B331" s="739"/>
      <c r="C331" s="740"/>
      <c r="D331" s="740"/>
      <c r="E331" s="740"/>
      <c r="F331" s="740"/>
      <c r="G331" s="741"/>
      <c r="H331" s="164"/>
      <c r="I331" s="164"/>
      <c r="J331" s="164"/>
      <c r="K331" s="170"/>
      <c r="L331"/>
    </row>
    <row r="332" spans="1:12" s="1" customFormat="1" ht="15">
      <c r="A332" s="193"/>
      <c r="B332" s="156"/>
      <c r="C332" s="212"/>
      <c r="D332" s="212"/>
      <c r="E332" s="212"/>
      <c r="F332" s="212"/>
      <c r="G332" s="157"/>
      <c r="H332" s="164"/>
      <c r="I332" s="164"/>
      <c r="J332" s="164"/>
      <c r="K332" s="170"/>
      <c r="L332"/>
    </row>
    <row r="333" spans="1:12" s="1" customFormat="1" ht="12" customHeight="1">
      <c r="A333" s="193"/>
      <c r="B333" s="739"/>
      <c r="C333" s="740"/>
      <c r="D333" s="740"/>
      <c r="E333" s="740"/>
      <c r="F333" s="740"/>
      <c r="G333" s="741"/>
      <c r="H333" s="164"/>
      <c r="I333" s="164"/>
      <c r="J333" s="164"/>
      <c r="K333" s="170"/>
      <c r="L333"/>
    </row>
    <row r="334" spans="1:12" s="1" customFormat="1" ht="15">
      <c r="A334" s="193"/>
      <c r="B334" s="739"/>
      <c r="C334" s="740"/>
      <c r="D334" s="740"/>
      <c r="E334" s="740"/>
      <c r="F334" s="740"/>
      <c r="G334" s="741"/>
      <c r="H334" s="164"/>
      <c r="I334" s="164"/>
      <c r="J334" s="164"/>
      <c r="K334" s="170"/>
      <c r="L334"/>
    </row>
    <row r="335" spans="1:12" s="1" customFormat="1" ht="15">
      <c r="A335" s="193"/>
      <c r="B335" s="739"/>
      <c r="C335" s="740"/>
      <c r="D335" s="740"/>
      <c r="E335" s="740"/>
      <c r="F335" s="740"/>
      <c r="G335" s="741"/>
      <c r="H335" s="165"/>
      <c r="I335" s="165"/>
      <c r="J335" s="165"/>
      <c r="K335" s="170"/>
      <c r="L335"/>
    </row>
    <row r="336" spans="1:11" ht="14.25" customHeight="1">
      <c r="A336" s="193"/>
      <c r="B336" s="739"/>
      <c r="C336" s="740"/>
      <c r="D336" s="740"/>
      <c r="E336" s="740"/>
      <c r="F336" s="740"/>
      <c r="G336" s="741"/>
      <c r="H336" s="164"/>
      <c r="I336" s="164"/>
      <c r="J336" s="164"/>
      <c r="K336" s="170"/>
    </row>
    <row r="337" ht="15">
      <c r="A337" s="193"/>
    </row>
    <row r="340" spans="2:12" ht="15">
      <c r="B340" s="193"/>
      <c r="C340" s="193"/>
      <c r="D340" s="193"/>
      <c r="E340" s="193"/>
      <c r="F340" s="193"/>
      <c r="G340" s="194"/>
      <c r="H340" s="194"/>
      <c r="I340" s="194"/>
      <c r="J340" s="174"/>
      <c r="K340" s="174"/>
      <c r="L340" s="72"/>
    </row>
    <row r="341" spans="1:12" s="46" customFormat="1" ht="15">
      <c r="A341" s="193"/>
      <c r="B341" s="171"/>
      <c r="C341" s="171"/>
      <c r="D341" s="171"/>
      <c r="E341" s="171"/>
      <c r="F341" s="171"/>
      <c r="G341" s="171"/>
      <c r="H341" s="171"/>
      <c r="I341" s="171"/>
      <c r="J341" s="171"/>
      <c r="K341" s="171"/>
      <c r="L341" s="171"/>
    </row>
    <row r="342" spans="1:10" ht="15">
      <c r="A342" s="219"/>
      <c r="B342" s="159"/>
      <c r="C342" s="753"/>
      <c r="D342" s="753"/>
      <c r="E342" s="753"/>
      <c r="F342" s="753"/>
      <c r="G342" s="753"/>
      <c r="H342" s="753"/>
      <c r="I342" s="753"/>
      <c r="J342" s="162"/>
    </row>
    <row r="343" spans="1:10" ht="12.75">
      <c r="A343" s="173"/>
      <c r="B343" s="160"/>
      <c r="C343" s="753"/>
      <c r="D343" s="753"/>
      <c r="E343" s="753"/>
      <c r="F343" s="753"/>
      <c r="G343" s="753"/>
      <c r="H343" s="753"/>
      <c r="I343" s="753"/>
      <c r="J343" s="163"/>
    </row>
    <row r="344" spans="1:12" ht="12.75">
      <c r="A344" s="173"/>
      <c r="B344" s="161"/>
      <c r="C344" s="751"/>
      <c r="D344" s="751"/>
      <c r="E344" s="751"/>
      <c r="F344" s="751"/>
      <c r="G344" s="751"/>
      <c r="H344" s="751"/>
      <c r="I344" s="751"/>
      <c r="J344" s="168"/>
      <c r="K344" s="46"/>
      <c r="L344" s="46"/>
    </row>
    <row r="345" spans="1:12" ht="15">
      <c r="A345" s="174"/>
      <c r="B345" s="154"/>
      <c r="C345" s="752"/>
      <c r="D345" s="752"/>
      <c r="E345" s="752"/>
      <c r="F345" s="752"/>
      <c r="G345" s="752"/>
      <c r="H345" s="752"/>
      <c r="I345" s="752"/>
      <c r="J345" s="217"/>
      <c r="K345" s="46"/>
      <c r="L345" s="46"/>
    </row>
    <row r="346" spans="1:12" ht="15">
      <c r="A346" s="193"/>
      <c r="B346" s="154"/>
      <c r="C346" s="742"/>
      <c r="D346" s="742"/>
      <c r="E346" s="742"/>
      <c r="F346" s="742"/>
      <c r="G346" s="742"/>
      <c r="H346" s="742"/>
      <c r="I346" s="742"/>
      <c r="J346" s="217"/>
      <c r="K346" s="46"/>
      <c r="L346" s="46"/>
    </row>
    <row r="347" spans="1:12" ht="15">
      <c r="A347" s="193"/>
      <c r="B347" s="154"/>
      <c r="C347" s="742"/>
      <c r="D347" s="742"/>
      <c r="E347" s="742"/>
      <c r="F347" s="742"/>
      <c r="G347" s="742"/>
      <c r="H347" s="742"/>
      <c r="I347" s="742"/>
      <c r="J347" s="217"/>
      <c r="K347" s="46"/>
      <c r="L347" s="46"/>
    </row>
    <row r="348" spans="1:10" ht="15">
      <c r="A348" s="193"/>
      <c r="B348" s="154"/>
      <c r="C348" s="742"/>
      <c r="D348" s="742"/>
      <c r="E348" s="742"/>
      <c r="F348" s="742"/>
      <c r="G348" s="742"/>
      <c r="H348" s="742"/>
      <c r="I348" s="742"/>
      <c r="J348" s="164"/>
    </row>
    <row r="349" spans="1:10" ht="15">
      <c r="A349" s="193"/>
      <c r="B349" s="154"/>
      <c r="C349" s="742"/>
      <c r="D349" s="742"/>
      <c r="E349" s="742"/>
      <c r="F349" s="742"/>
      <c r="G349" s="742"/>
      <c r="H349" s="742"/>
      <c r="I349" s="742"/>
      <c r="J349" s="164"/>
    </row>
    <row r="350" spans="1:10" ht="11.25" customHeight="1">
      <c r="A350" s="193"/>
      <c r="B350" s="154"/>
      <c r="C350" s="742"/>
      <c r="D350" s="742"/>
      <c r="E350" s="742"/>
      <c r="F350" s="742"/>
      <c r="G350" s="742"/>
      <c r="H350" s="742"/>
      <c r="I350" s="742"/>
      <c r="J350" s="164"/>
    </row>
    <row r="351" spans="1:10" ht="15">
      <c r="A351" s="193"/>
      <c r="B351" s="154"/>
      <c r="C351" s="742"/>
      <c r="D351" s="742"/>
      <c r="E351" s="742"/>
      <c r="F351" s="742"/>
      <c r="G351" s="742"/>
      <c r="H351" s="742"/>
      <c r="I351" s="742"/>
      <c r="J351" s="164"/>
    </row>
    <row r="352" spans="1:10" ht="15">
      <c r="A352" s="193"/>
      <c r="B352" s="154"/>
      <c r="C352" s="742"/>
      <c r="D352" s="742"/>
      <c r="E352" s="742"/>
      <c r="F352" s="742"/>
      <c r="G352" s="742"/>
      <c r="H352" s="742"/>
      <c r="I352" s="742"/>
      <c r="J352" s="164"/>
    </row>
    <row r="353" spans="1:12" s="46" customFormat="1" ht="13.5" customHeight="1">
      <c r="A353" s="193"/>
      <c r="B353" s="154"/>
      <c r="C353" s="742"/>
      <c r="D353" s="742"/>
      <c r="E353" s="742"/>
      <c r="F353" s="742"/>
      <c r="G353" s="742"/>
      <c r="H353" s="742"/>
      <c r="I353" s="742"/>
      <c r="J353" s="164"/>
      <c r="K353"/>
      <c r="L353"/>
    </row>
    <row r="354" spans="1:12" s="1" customFormat="1" ht="18" customHeight="1">
      <c r="A354" s="193"/>
      <c r="B354" s="172"/>
      <c r="C354" s="742"/>
      <c r="D354" s="742"/>
      <c r="E354" s="742"/>
      <c r="F354" s="742"/>
      <c r="G354" s="742"/>
      <c r="H354" s="742"/>
      <c r="I354" s="742"/>
      <c r="J354" s="164"/>
      <c r="K354"/>
      <c r="L354"/>
    </row>
    <row r="355" ht="15">
      <c r="A355" s="193"/>
    </row>
    <row r="356" ht="12.75">
      <c r="A356" s="4"/>
    </row>
    <row r="357" spans="1:12" s="46" customFormat="1" ht="12.75" customHeight="1">
      <c r="A357"/>
      <c r="B357"/>
      <c r="C357"/>
      <c r="D357"/>
      <c r="E357"/>
      <c r="F357"/>
      <c r="G357"/>
      <c r="H357"/>
      <c r="I357" s="4"/>
      <c r="J357"/>
      <c r="K357"/>
      <c r="L357"/>
    </row>
    <row r="358" spans="1:12" s="46" customFormat="1" ht="14.25" customHeight="1">
      <c r="A358"/>
      <c r="B358" s="750"/>
      <c r="C358" s="750"/>
      <c r="D358" s="750"/>
      <c r="E358" s="750"/>
      <c r="F358" s="750"/>
      <c r="G358" s="750"/>
      <c r="H358" s="750"/>
      <c r="I358" s="750"/>
      <c r="J358" s="750"/>
      <c r="K358" s="750"/>
      <c r="L358" s="750"/>
    </row>
    <row r="359" spans="1:12" s="46" customFormat="1" ht="13.5" customHeight="1">
      <c r="A359" s="94"/>
      <c r="B359" s="188"/>
      <c r="C359" s="188"/>
      <c r="D359" s="188"/>
      <c r="E359" s="188"/>
      <c r="F359" s="188"/>
      <c r="G359" s="188"/>
      <c r="H359" s="188"/>
      <c r="I359" s="188"/>
      <c r="J359" s="188"/>
      <c r="K359" s="188"/>
      <c r="L359" s="188"/>
    </row>
    <row r="360" spans="1:12" s="46" customFormat="1" ht="13.5" customHeight="1">
      <c r="A360" s="94"/>
      <c r="B360" s="142"/>
      <c r="C360" s="107"/>
      <c r="D360" s="57"/>
      <c r="E360" s="57"/>
      <c r="F360" s="57"/>
      <c r="G360" s="57"/>
      <c r="H360" s="57"/>
      <c r="I360" s="71"/>
      <c r="J360" s="6"/>
      <c r="K360" s="6"/>
      <c r="L360" s="6"/>
    </row>
    <row r="361" spans="1:12" ht="15">
      <c r="A361" s="108"/>
      <c r="B361" s="142"/>
      <c r="C361" s="107"/>
      <c r="D361" s="57"/>
      <c r="E361" s="57"/>
      <c r="F361" s="57"/>
      <c r="G361" s="57"/>
      <c r="H361" s="57"/>
      <c r="I361" s="71"/>
      <c r="J361" s="6"/>
      <c r="K361" s="6"/>
      <c r="L361" s="6"/>
    </row>
    <row r="362" spans="1:12" ht="15">
      <c r="A362" s="108"/>
      <c r="B362" s="186"/>
      <c r="C362" s="107"/>
      <c r="D362" s="57"/>
      <c r="E362" s="57"/>
      <c r="F362" s="57"/>
      <c r="G362" s="57"/>
      <c r="H362" s="57"/>
      <c r="I362" s="71"/>
      <c r="J362" s="6"/>
      <c r="K362" s="6"/>
      <c r="L362" s="6"/>
    </row>
    <row r="363" spans="1:12" ht="15">
      <c r="A363" s="99"/>
      <c r="B363" s="186"/>
      <c r="C363" s="107"/>
      <c r="D363" s="57"/>
      <c r="E363" s="57"/>
      <c r="F363" s="57"/>
      <c r="G363" s="57"/>
      <c r="H363" s="57"/>
      <c r="I363" s="71"/>
      <c r="J363" s="6"/>
      <c r="K363" s="6"/>
      <c r="L363" s="6"/>
    </row>
    <row r="364" spans="1:12" ht="15">
      <c r="A364" s="99"/>
      <c r="B364" s="186"/>
      <c r="C364" s="746"/>
      <c r="D364" s="746"/>
      <c r="E364" s="746"/>
      <c r="F364" s="746"/>
      <c r="G364" s="746"/>
      <c r="H364" s="746"/>
      <c r="I364" s="746"/>
      <c r="J364" s="746"/>
      <c r="K364" s="746"/>
      <c r="L364" s="746"/>
    </row>
    <row r="365" spans="1:12" ht="15">
      <c r="A365" s="186"/>
      <c r="B365" s="186"/>
      <c r="C365" s="207"/>
      <c r="D365" s="207"/>
      <c r="E365" s="207"/>
      <c r="F365" s="207"/>
      <c r="G365" s="207"/>
      <c r="H365" s="207"/>
      <c r="I365" s="207"/>
      <c r="J365" s="207"/>
      <c r="K365" s="207"/>
      <c r="L365" s="207"/>
    </row>
    <row r="366" spans="1:12" ht="15">
      <c r="A366" s="186"/>
      <c r="B366" s="186"/>
      <c r="C366" s="746"/>
      <c r="D366" s="746"/>
      <c r="E366" s="746"/>
      <c r="F366" s="746"/>
      <c r="G366" s="746"/>
      <c r="H366" s="746"/>
      <c r="I366" s="746"/>
      <c r="J366" s="746"/>
      <c r="K366" s="746"/>
      <c r="L366" s="746"/>
    </row>
    <row r="367" spans="1:12" ht="15">
      <c r="A367" s="186"/>
      <c r="B367" s="186"/>
      <c r="C367" s="207"/>
      <c r="D367" s="207"/>
      <c r="E367" s="207"/>
      <c r="F367" s="207"/>
      <c r="G367" s="207"/>
      <c r="H367" s="207"/>
      <c r="I367" s="207"/>
      <c r="J367" s="207"/>
      <c r="K367" s="207"/>
      <c r="L367" s="207"/>
    </row>
    <row r="368" spans="1:12" ht="15">
      <c r="A368" s="186"/>
      <c r="B368" s="187"/>
      <c r="C368" s="747"/>
      <c r="D368" s="747"/>
      <c r="E368" s="747"/>
      <c r="F368" s="747"/>
      <c r="G368" s="747"/>
      <c r="H368" s="747"/>
      <c r="I368" s="747"/>
      <c r="J368" s="747"/>
      <c r="K368" s="747"/>
      <c r="L368" s="747"/>
    </row>
    <row r="369" spans="1:12" ht="15">
      <c r="A369" s="187"/>
      <c r="B369" s="186"/>
      <c r="C369" s="207"/>
      <c r="D369" s="207"/>
      <c r="E369" s="207"/>
      <c r="F369" s="207"/>
      <c r="G369" s="207"/>
      <c r="H369" s="207"/>
      <c r="I369" s="207"/>
      <c r="J369" s="207"/>
      <c r="K369" s="207"/>
      <c r="L369" s="207"/>
    </row>
    <row r="370" spans="1:12" ht="17.25" customHeight="1">
      <c r="A370" s="186"/>
      <c r="B370" s="187"/>
      <c r="C370" s="749"/>
      <c r="D370" s="749"/>
      <c r="E370" s="749"/>
      <c r="F370" s="749"/>
      <c r="G370" s="749"/>
      <c r="H370" s="749"/>
      <c r="I370" s="749"/>
      <c r="J370" s="749"/>
      <c r="K370" s="749"/>
      <c r="L370" s="749"/>
    </row>
    <row r="371" spans="1:12" s="6" customFormat="1" ht="15">
      <c r="A371" s="210"/>
      <c r="B371" s="187"/>
      <c r="C371" s="209"/>
      <c r="D371" s="209"/>
      <c r="E371" s="209"/>
      <c r="F371" s="209"/>
      <c r="G371" s="209"/>
      <c r="H371" s="209"/>
      <c r="I371" s="209"/>
      <c r="J371" s="209"/>
      <c r="K371" s="209"/>
      <c r="L371" s="209"/>
    </row>
    <row r="372" spans="1:12" s="6" customFormat="1" ht="18" customHeight="1">
      <c r="A372" s="210"/>
      <c r="B372" s="195"/>
      <c r="C372" s="747"/>
      <c r="D372" s="747"/>
      <c r="E372" s="747"/>
      <c r="F372" s="747"/>
      <c r="G372" s="747"/>
      <c r="H372" s="747"/>
      <c r="I372" s="747"/>
      <c r="J372" s="747"/>
      <c r="K372" s="747"/>
      <c r="L372" s="747"/>
    </row>
    <row r="373" spans="1:12" s="6" customFormat="1" ht="13.5" customHeight="1">
      <c r="A373" s="210"/>
      <c r="B373" s="195"/>
      <c r="C373" s="208"/>
      <c r="D373" s="208"/>
      <c r="E373" s="208"/>
      <c r="F373" s="208"/>
      <c r="G373" s="208"/>
      <c r="H373" s="208"/>
      <c r="I373" s="208"/>
      <c r="J373" s="208"/>
      <c r="K373" s="208"/>
      <c r="L373" s="208"/>
    </row>
    <row r="374" spans="1:9" s="6" customFormat="1" ht="15" customHeight="1">
      <c r="A374" s="210"/>
      <c r="B374" s="142"/>
      <c r="C374" s="214"/>
      <c r="D374" s="214"/>
      <c r="E374" s="214"/>
      <c r="F374" s="214"/>
      <c r="G374" s="214"/>
      <c r="H374" s="214"/>
      <c r="I374" s="214"/>
    </row>
    <row r="375" spans="1:9" s="6" customFormat="1" ht="13.5" customHeight="1">
      <c r="A375" s="108"/>
      <c r="B375" s="142"/>
      <c r="C375" s="214"/>
      <c r="D375" s="214"/>
      <c r="E375" s="214"/>
      <c r="F375" s="214"/>
      <c r="G375" s="214"/>
      <c r="H375" s="214"/>
      <c r="I375" s="214"/>
    </row>
    <row r="376" spans="1:12" s="6" customFormat="1" ht="18" customHeight="1">
      <c r="A376" s="108"/>
      <c r="B376" s="186"/>
      <c r="C376" s="747"/>
      <c r="D376" s="747"/>
      <c r="E376" s="747"/>
      <c r="F376" s="747"/>
      <c r="G376" s="747"/>
      <c r="H376" s="747"/>
      <c r="I376" s="747"/>
      <c r="J376" s="747"/>
      <c r="K376" s="747"/>
      <c r="L376" s="747"/>
    </row>
    <row r="377" spans="1:12" s="6" customFormat="1" ht="14.25" customHeight="1">
      <c r="A377" s="210"/>
      <c r="B377" s="186"/>
      <c r="C377" s="208"/>
      <c r="D377" s="208"/>
      <c r="E377" s="208"/>
      <c r="F377" s="208"/>
      <c r="G377" s="208"/>
      <c r="H377" s="208"/>
      <c r="I377" s="208"/>
      <c r="J377" s="208"/>
      <c r="K377" s="208"/>
      <c r="L377" s="192"/>
    </row>
    <row r="378" spans="1:12" s="6" customFormat="1" ht="18.75" customHeight="1">
      <c r="A378" s="210"/>
      <c r="B378" s="186"/>
      <c r="C378" s="747"/>
      <c r="D378" s="747"/>
      <c r="E378" s="747"/>
      <c r="F378" s="747"/>
      <c r="G378" s="747"/>
      <c r="H378" s="747"/>
      <c r="I378" s="747"/>
      <c r="J378" s="747"/>
      <c r="K378" s="747"/>
      <c r="L378" s="747"/>
    </row>
    <row r="379" spans="1:12" s="6" customFormat="1" ht="13.5" customHeight="1">
      <c r="A379" s="186"/>
      <c r="B379" s="186"/>
      <c r="C379" s="208"/>
      <c r="D379" s="208"/>
      <c r="E379" s="208"/>
      <c r="F379" s="208"/>
      <c r="G379" s="208"/>
      <c r="H379" s="208"/>
      <c r="I379" s="208"/>
      <c r="J379" s="208"/>
      <c r="K379" s="208"/>
      <c r="L379" s="192"/>
    </row>
    <row r="380" spans="1:12" s="6" customFormat="1" ht="18.75" customHeight="1">
      <c r="A380" s="186"/>
      <c r="B380" s="186"/>
      <c r="C380" s="748"/>
      <c r="D380" s="748"/>
      <c r="E380" s="748"/>
      <c r="F380" s="748"/>
      <c r="G380" s="748"/>
      <c r="H380" s="748"/>
      <c r="I380" s="748"/>
      <c r="J380" s="748"/>
      <c r="K380" s="748"/>
      <c r="L380" s="748"/>
    </row>
    <row r="381" spans="1:9" s="6" customFormat="1" ht="11.25" customHeight="1">
      <c r="A381" s="186"/>
      <c r="B381" s="189"/>
      <c r="C381" s="190"/>
      <c r="D381" s="191"/>
      <c r="E381" s="191"/>
      <c r="F381" s="191"/>
      <c r="G381" s="191"/>
      <c r="H381" s="191"/>
      <c r="I381" s="192"/>
    </row>
    <row r="382" spans="1:12" s="6" customFormat="1" ht="33.75" customHeight="1">
      <c r="A382" s="189"/>
      <c r="B382" s="196"/>
      <c r="C382" s="747"/>
      <c r="D382" s="747"/>
      <c r="E382" s="747"/>
      <c r="F382" s="747"/>
      <c r="G382" s="747"/>
      <c r="H382" s="747"/>
      <c r="I382" s="747"/>
      <c r="J382" s="747"/>
      <c r="K382" s="747"/>
      <c r="L382" s="747"/>
    </row>
    <row r="383" spans="1:12" s="6" customFormat="1" ht="14.25" customHeight="1">
      <c r="A383" s="186"/>
      <c r="B383" s="196"/>
      <c r="C383" s="208"/>
      <c r="D383" s="208"/>
      <c r="E383" s="208"/>
      <c r="F383" s="208"/>
      <c r="G383" s="208"/>
      <c r="H383" s="208"/>
      <c r="I383" s="208"/>
      <c r="J383" s="208"/>
      <c r="K383" s="208"/>
      <c r="L383" s="208"/>
    </row>
    <row r="384" spans="1:12" s="6" customFormat="1" ht="39.75" customHeight="1">
      <c r="A384" s="186"/>
      <c r="B384" s="142"/>
      <c r="C384" s="746"/>
      <c r="D384" s="746"/>
      <c r="E384" s="746"/>
      <c r="F384" s="746"/>
      <c r="G384" s="746"/>
      <c r="H384" s="746"/>
      <c r="I384" s="746"/>
      <c r="J384" s="746"/>
      <c r="K384" s="746"/>
      <c r="L384" s="746"/>
    </row>
    <row r="385" spans="1:12" s="6" customFormat="1" ht="22.5" customHeight="1">
      <c r="A385" s="108"/>
      <c r="B385" s="142"/>
      <c r="C385" s="207"/>
      <c r="D385" s="207"/>
      <c r="E385" s="207"/>
      <c r="F385" s="207"/>
      <c r="G385" s="207"/>
      <c r="H385" s="207"/>
      <c r="I385" s="207"/>
      <c r="J385" s="207"/>
      <c r="K385" s="207"/>
      <c r="L385" s="207"/>
    </row>
    <row r="386" spans="1:12" s="6" customFormat="1" ht="30.75" customHeight="1">
      <c r="A386" s="108"/>
      <c r="B386" s="142"/>
      <c r="C386" s="746"/>
      <c r="D386" s="746"/>
      <c r="E386" s="746"/>
      <c r="F386" s="746"/>
      <c r="G386" s="746"/>
      <c r="H386" s="746"/>
      <c r="I386" s="746"/>
      <c r="J386" s="746"/>
      <c r="K386" s="746"/>
      <c r="L386" s="746"/>
    </row>
    <row r="387" spans="1:12" s="6" customFormat="1" ht="12.75" customHeight="1">
      <c r="A387" s="108"/>
      <c r="B387" s="142"/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</row>
    <row r="388" spans="1:12" s="6" customFormat="1" ht="43.5" customHeight="1">
      <c r="A388" s="108"/>
      <c r="B388" s="186"/>
      <c r="C388" s="745"/>
      <c r="D388" s="745"/>
      <c r="E388" s="745"/>
      <c r="F388" s="745"/>
      <c r="G388" s="745"/>
      <c r="H388" s="745"/>
      <c r="I388" s="745"/>
      <c r="J388" s="745"/>
      <c r="K388" s="745"/>
      <c r="L388" s="745"/>
    </row>
    <row r="389" spans="1:12" s="6" customFormat="1" ht="30.75" customHeight="1">
      <c r="A389" s="211"/>
      <c r="B389" s="186"/>
      <c r="C389" s="190"/>
      <c r="D389" s="190"/>
      <c r="E389" s="190"/>
      <c r="F389" s="190"/>
      <c r="G389" s="190"/>
      <c r="H389" s="190"/>
      <c r="I389" s="190"/>
      <c r="J389" s="190"/>
      <c r="K389" s="190"/>
      <c r="L389" s="190"/>
    </row>
    <row r="390" spans="1:12" s="6" customFormat="1" ht="13.5" customHeight="1">
      <c r="A390" s="211"/>
      <c r="B390" s="196"/>
      <c r="C390" s="747"/>
      <c r="D390" s="747"/>
      <c r="E390" s="747"/>
      <c r="F390" s="747"/>
      <c r="G390" s="747"/>
      <c r="H390" s="747"/>
      <c r="I390" s="747"/>
      <c r="J390" s="747"/>
      <c r="K390" s="747"/>
      <c r="L390" s="747"/>
    </row>
    <row r="391" spans="1:12" s="6" customFormat="1" ht="19.5" customHeight="1">
      <c r="A391" s="211"/>
      <c r="B391" s="196"/>
      <c r="C391" s="208"/>
      <c r="D391" s="208"/>
      <c r="E391" s="208"/>
      <c r="F391" s="208"/>
      <c r="G391" s="208"/>
      <c r="H391" s="208"/>
      <c r="I391" s="208"/>
      <c r="J391" s="208"/>
      <c r="K391" s="208"/>
      <c r="L391" s="208"/>
    </row>
    <row r="392" spans="1:12" s="6" customFormat="1" ht="40.5" customHeight="1">
      <c r="A392" s="211"/>
      <c r="B392" s="196"/>
      <c r="C392" s="747"/>
      <c r="D392" s="747"/>
      <c r="E392" s="747"/>
      <c r="F392" s="747"/>
      <c r="G392" s="747"/>
      <c r="H392" s="747"/>
      <c r="I392" s="747"/>
      <c r="J392" s="747"/>
      <c r="K392" s="747"/>
      <c r="L392" s="747"/>
    </row>
    <row r="393" spans="1:9" s="6" customFormat="1" ht="20.25" customHeight="1">
      <c r="A393" s="211"/>
      <c r="B393" s="196"/>
      <c r="C393" s="208"/>
      <c r="D393" s="208"/>
      <c r="E393" s="208"/>
      <c r="F393" s="208"/>
      <c r="G393" s="208"/>
      <c r="H393" s="208"/>
      <c r="I393" s="208"/>
    </row>
    <row r="394" spans="1:9" s="6" customFormat="1" ht="22.5" customHeight="1">
      <c r="A394" s="211"/>
      <c r="B394" s="142"/>
      <c r="C394" s="214"/>
      <c r="D394" s="214"/>
      <c r="E394" s="214"/>
      <c r="F394" s="214"/>
      <c r="G394" s="214"/>
      <c r="H394" s="214"/>
      <c r="I394" s="214"/>
    </row>
    <row r="395" spans="1:9" s="6" customFormat="1" ht="17.25" customHeight="1">
      <c r="A395" s="108"/>
      <c r="B395" s="142"/>
      <c r="C395" s="106"/>
      <c r="D395" s="106"/>
      <c r="E395" s="106"/>
      <c r="F395" s="106"/>
      <c r="G395" s="106"/>
      <c r="H395" s="106"/>
      <c r="I395" s="106"/>
    </row>
    <row r="396" spans="1:9" s="6" customFormat="1" ht="18.75" customHeight="1">
      <c r="A396" s="108"/>
      <c r="B396" s="142"/>
      <c r="C396" s="107"/>
      <c r="D396" s="57"/>
      <c r="E396" s="57"/>
      <c r="F396" s="57"/>
      <c r="G396" s="57"/>
      <c r="H396" s="57"/>
      <c r="I396" s="71"/>
    </row>
    <row r="397" spans="1:9" s="6" customFormat="1" ht="12" customHeight="1">
      <c r="A397" s="108"/>
      <c r="B397" s="142"/>
      <c r="C397" s="107"/>
      <c r="D397" s="57"/>
      <c r="E397" s="57"/>
      <c r="F397" s="57"/>
      <c r="G397" s="57"/>
      <c r="H397" s="57"/>
      <c r="I397" s="71"/>
    </row>
    <row r="398" spans="1:12" s="6" customFormat="1" ht="12" customHeight="1">
      <c r="A398" s="108"/>
      <c r="B398" s="196"/>
      <c r="C398" s="745"/>
      <c r="D398" s="745"/>
      <c r="E398" s="745"/>
      <c r="F398" s="745"/>
      <c r="G398" s="745"/>
      <c r="H398" s="745"/>
      <c r="I398" s="745"/>
      <c r="J398" s="745"/>
      <c r="K398" s="745"/>
      <c r="L398" s="745"/>
    </row>
    <row r="399" spans="1:9" s="6" customFormat="1" ht="12" customHeight="1">
      <c r="A399" s="211"/>
      <c r="B399" s="196"/>
      <c r="C399" s="190"/>
      <c r="D399" s="191"/>
      <c r="E399" s="191"/>
      <c r="F399" s="191"/>
      <c r="G399" s="191"/>
      <c r="H399" s="191"/>
      <c r="I399" s="191"/>
    </row>
    <row r="400" spans="1:9" s="6" customFormat="1" ht="12" customHeight="1">
      <c r="A400" s="211"/>
      <c r="B400" s="142"/>
      <c r="C400" s="214"/>
      <c r="D400" s="214"/>
      <c r="E400" s="214"/>
      <c r="F400" s="214"/>
      <c r="G400" s="214"/>
      <c r="H400" s="214"/>
      <c r="I400" s="214"/>
    </row>
    <row r="401" spans="1:9" s="6" customFormat="1" ht="15.75" customHeight="1">
      <c r="A401" s="108"/>
      <c r="B401" s="142"/>
      <c r="C401" s="106"/>
      <c r="D401" s="106"/>
      <c r="E401" s="106"/>
      <c r="F401" s="106"/>
      <c r="G401" s="106"/>
      <c r="H401" s="106"/>
      <c r="I401" s="106"/>
    </row>
    <row r="402" spans="1:9" s="6" customFormat="1" ht="21" customHeight="1">
      <c r="A402" s="108"/>
      <c r="B402" s="142"/>
      <c r="C402" s="214"/>
      <c r="D402" s="214"/>
      <c r="E402" s="214"/>
      <c r="F402" s="214"/>
      <c r="G402" s="214"/>
      <c r="H402" s="214"/>
      <c r="I402" s="214"/>
    </row>
    <row r="403" spans="1:9" s="6" customFormat="1" ht="13.5" customHeight="1">
      <c r="A403" s="108"/>
      <c r="B403" s="142"/>
      <c r="C403" s="106"/>
      <c r="D403" s="106"/>
      <c r="E403" s="106"/>
      <c r="F403" s="106"/>
      <c r="G403" s="106"/>
      <c r="H403" s="106"/>
      <c r="I403" s="106"/>
    </row>
    <row r="404" spans="1:9" s="6" customFormat="1" ht="15.75" customHeight="1">
      <c r="A404" s="108"/>
      <c r="B404" s="142"/>
      <c r="C404" s="214"/>
      <c r="D404" s="214"/>
      <c r="E404" s="214"/>
      <c r="F404" s="214"/>
      <c r="G404" s="214"/>
      <c r="H404" s="214"/>
      <c r="I404" s="214"/>
    </row>
    <row r="405" spans="1:9" s="6" customFormat="1" ht="17.25" customHeight="1">
      <c r="A405" s="108"/>
      <c r="B405" s="142"/>
      <c r="C405" s="106"/>
      <c r="D405" s="106"/>
      <c r="E405" s="106"/>
      <c r="F405" s="106"/>
      <c r="G405" s="106"/>
      <c r="H405" s="106"/>
      <c r="I405" s="106"/>
    </row>
    <row r="406" spans="1:9" s="6" customFormat="1" ht="9" customHeight="1">
      <c r="A406" s="108"/>
      <c r="B406" s="142"/>
      <c r="C406" s="214"/>
      <c r="D406" s="214"/>
      <c r="E406" s="214"/>
      <c r="F406" s="214"/>
      <c r="G406" s="214"/>
      <c r="H406" s="214"/>
      <c r="I406" s="214"/>
    </row>
    <row r="407" spans="1:9" s="6" customFormat="1" ht="14.25" customHeight="1">
      <c r="A407" s="142"/>
      <c r="B407" s="142"/>
      <c r="C407" s="106"/>
      <c r="D407" s="106"/>
      <c r="E407" s="106"/>
      <c r="F407" s="106"/>
      <c r="G407" s="106"/>
      <c r="H407" s="106"/>
      <c r="I407" s="106"/>
    </row>
    <row r="408" spans="1:12" s="6" customFormat="1" ht="14.25" customHeight="1">
      <c r="A408" s="142"/>
      <c r="B408" s="187"/>
      <c r="C408" s="745"/>
      <c r="D408" s="745"/>
      <c r="E408" s="745"/>
      <c r="F408" s="745"/>
      <c r="G408" s="745"/>
      <c r="H408" s="745"/>
      <c r="I408" s="745"/>
      <c r="J408" s="745"/>
      <c r="K408" s="745"/>
      <c r="L408" s="745"/>
    </row>
    <row r="409" spans="1:9" s="6" customFormat="1" ht="12" customHeight="1">
      <c r="A409" s="195"/>
      <c r="B409" s="187"/>
      <c r="C409" s="190"/>
      <c r="D409" s="190"/>
      <c r="E409" s="190"/>
      <c r="F409" s="190"/>
      <c r="G409" s="190"/>
      <c r="H409" s="190"/>
      <c r="I409" s="190"/>
    </row>
    <row r="410" spans="1:12" s="6" customFormat="1" ht="14.25" customHeight="1">
      <c r="A410" s="195"/>
      <c r="B410" s="195"/>
      <c r="C410" s="745"/>
      <c r="D410" s="745"/>
      <c r="E410" s="745"/>
      <c r="F410" s="745"/>
      <c r="G410" s="745"/>
      <c r="H410" s="745"/>
      <c r="I410" s="745"/>
      <c r="J410" s="745"/>
      <c r="K410" s="745"/>
      <c r="L410" s="745"/>
    </row>
    <row r="411" spans="1:12" s="6" customFormat="1" ht="14.25" customHeight="1">
      <c r="A411" s="195"/>
      <c r="B411" s="195"/>
      <c r="C411" s="190"/>
      <c r="D411" s="190"/>
      <c r="E411" s="190"/>
      <c r="F411" s="190"/>
      <c r="G411" s="190"/>
      <c r="H411" s="190"/>
      <c r="I411" s="190"/>
      <c r="J411" s="190"/>
      <c r="K411" s="190"/>
      <c r="L411" s="190"/>
    </row>
    <row r="412" spans="1:12" s="6" customFormat="1" ht="17.25" customHeight="1">
      <c r="A412" s="195"/>
      <c r="B412" s="195"/>
      <c r="C412" s="745"/>
      <c r="D412" s="745"/>
      <c r="E412" s="745"/>
      <c r="F412" s="745"/>
      <c r="G412" s="745"/>
      <c r="H412" s="745"/>
      <c r="I412" s="745"/>
      <c r="J412" s="745"/>
      <c r="K412" s="745"/>
      <c r="L412" s="745"/>
    </row>
    <row r="413" spans="1:12" s="6" customFormat="1" ht="15">
      <c r="A413" s="195"/>
      <c r="B413" s="195"/>
      <c r="C413" s="190"/>
      <c r="D413" s="190"/>
      <c r="E413" s="190"/>
      <c r="F413" s="190"/>
      <c r="G413" s="190"/>
      <c r="H413" s="190"/>
      <c r="I413" s="190"/>
      <c r="J413" s="190"/>
      <c r="K413" s="190"/>
      <c r="L413" s="72"/>
    </row>
    <row r="414" spans="1:12" s="6" customFormat="1" ht="16.5" customHeight="1">
      <c r="A414" s="195"/>
      <c r="B414" s="195"/>
      <c r="C414" s="745"/>
      <c r="D414" s="745"/>
      <c r="E414" s="745"/>
      <c r="F414" s="745"/>
      <c r="G414" s="745"/>
      <c r="H414" s="745"/>
      <c r="I414" s="745"/>
      <c r="J414" s="745"/>
      <c r="K414" s="745"/>
      <c r="L414" s="745"/>
    </row>
    <row r="415" spans="1:12" s="6" customFormat="1" ht="15">
      <c r="A415" s="195"/>
      <c r="B415" s="195"/>
      <c r="C415" s="190"/>
      <c r="D415" s="190"/>
      <c r="E415" s="190"/>
      <c r="F415" s="190"/>
      <c r="G415" s="190"/>
      <c r="H415" s="190"/>
      <c r="I415" s="190"/>
      <c r="J415" s="190"/>
      <c r="K415" s="190"/>
      <c r="L415" s="72"/>
    </row>
    <row r="416" spans="1:12" s="6" customFormat="1" ht="16.5" customHeight="1">
      <c r="A416" s="195"/>
      <c r="B416" s="187"/>
      <c r="C416" s="745"/>
      <c r="D416" s="745"/>
      <c r="E416" s="745"/>
      <c r="F416" s="745"/>
      <c r="G416" s="745"/>
      <c r="H416" s="745"/>
      <c r="I416" s="745"/>
      <c r="J416" s="745"/>
      <c r="K416" s="745"/>
      <c r="L416" s="745"/>
    </row>
    <row r="417" spans="1:12" s="6" customFormat="1" ht="15">
      <c r="A417" s="195"/>
      <c r="B417" s="195"/>
      <c r="C417" s="190"/>
      <c r="D417" s="190"/>
      <c r="E417" s="190"/>
      <c r="F417" s="190"/>
      <c r="G417" s="190"/>
      <c r="H417" s="190"/>
      <c r="I417" s="190"/>
      <c r="J417" s="190"/>
      <c r="K417" s="190"/>
      <c r="L417" s="72"/>
    </row>
    <row r="418" spans="1:12" s="6" customFormat="1" ht="15" customHeight="1">
      <c r="A418" s="195"/>
      <c r="B418" s="187"/>
      <c r="C418" s="746"/>
      <c r="D418" s="746"/>
      <c r="E418" s="746"/>
      <c r="F418" s="746"/>
      <c r="G418" s="746"/>
      <c r="H418" s="746"/>
      <c r="I418" s="746"/>
      <c r="J418" s="746"/>
      <c r="K418" s="746"/>
      <c r="L418" s="746"/>
    </row>
    <row r="419" spans="1:12" s="6" customFormat="1" ht="15" customHeight="1">
      <c r="A419" s="187"/>
      <c r="B419" s="187"/>
      <c r="C419" s="207"/>
      <c r="D419" s="207"/>
      <c r="E419" s="207"/>
      <c r="F419" s="207"/>
      <c r="G419" s="207"/>
      <c r="H419" s="207"/>
      <c r="I419" s="207"/>
      <c r="J419" s="207"/>
      <c r="K419" s="207"/>
      <c r="L419" s="207"/>
    </row>
    <row r="420" spans="1:12" s="6" customFormat="1" ht="15.75" customHeight="1">
      <c r="A420" s="187"/>
      <c r="B420" s="187"/>
      <c r="C420" s="745"/>
      <c r="D420" s="745"/>
      <c r="E420" s="745"/>
      <c r="F420" s="745"/>
      <c r="G420" s="745"/>
      <c r="H420" s="745"/>
      <c r="I420" s="745"/>
      <c r="J420" s="745"/>
      <c r="K420" s="745"/>
      <c r="L420" s="745"/>
    </row>
    <row r="421" spans="1:12" s="6" customFormat="1" ht="16.5" customHeight="1">
      <c r="A421" s="195"/>
      <c r="B421" s="187"/>
      <c r="C421" s="207"/>
      <c r="D421" s="207"/>
      <c r="E421" s="207"/>
      <c r="F421" s="207"/>
      <c r="G421" s="207"/>
      <c r="H421" s="207"/>
      <c r="I421" s="207"/>
      <c r="J421" s="207"/>
      <c r="K421" s="207"/>
      <c r="L421" s="207"/>
    </row>
    <row r="422" spans="1:12" s="6" customFormat="1" ht="18.75" customHeight="1">
      <c r="A422" s="187"/>
      <c r="B422" s="196"/>
      <c r="C422" s="745"/>
      <c r="D422" s="745"/>
      <c r="E422" s="745"/>
      <c r="F422" s="745"/>
      <c r="G422" s="745"/>
      <c r="H422" s="745"/>
      <c r="I422" s="745"/>
      <c r="J422" s="745"/>
      <c r="K422" s="745"/>
      <c r="L422" s="745"/>
    </row>
    <row r="423" spans="1:12" s="6" customFormat="1" ht="19.5" customHeight="1">
      <c r="A423" s="195"/>
      <c r="B423"/>
      <c r="C423"/>
      <c r="D423"/>
      <c r="E423" s="4"/>
      <c r="F423"/>
      <c r="G423"/>
      <c r="H423" s="138"/>
      <c r="I423"/>
      <c r="J423"/>
      <c r="K423"/>
      <c r="L423"/>
    </row>
    <row r="424" spans="1:12" s="6" customFormat="1" ht="6" customHeight="1">
      <c r="A424"/>
      <c r="B424" s="121"/>
      <c r="C424" s="121"/>
      <c r="D424" s="121"/>
      <c r="E424" s="121"/>
      <c r="F424" s="121"/>
      <c r="G424" s="121"/>
      <c r="H424" s="121"/>
      <c r="I424" s="121"/>
      <c r="J424" s="121"/>
      <c r="K424" s="121"/>
      <c r="L424" s="121"/>
    </row>
    <row r="425" spans="1:12" s="6" customFormat="1" ht="27.75" customHeight="1">
      <c r="A425" s="121"/>
      <c r="B425"/>
      <c r="C425"/>
      <c r="D425"/>
      <c r="E425" s="4"/>
      <c r="F425"/>
      <c r="G425"/>
      <c r="H425" s="138"/>
      <c r="I425"/>
      <c r="J425"/>
      <c r="K425"/>
      <c r="L425"/>
    </row>
    <row r="426" spans="1:12" s="6" customFormat="1" ht="4.5" customHeight="1">
      <c r="A426"/>
      <c r="B426"/>
      <c r="C426"/>
      <c r="D426"/>
      <c r="E426" s="4"/>
      <c r="F426"/>
      <c r="G426"/>
      <c r="H426" s="138"/>
      <c r="I426"/>
      <c r="J426"/>
      <c r="K426"/>
      <c r="L426" s="72"/>
    </row>
    <row r="427" spans="1:12" s="6" customFormat="1" ht="30" customHeight="1">
      <c r="A427"/>
      <c r="B427"/>
      <c r="C427"/>
      <c r="D427"/>
      <c r="E427" s="4"/>
      <c r="F427"/>
      <c r="G427"/>
      <c r="H427" s="138"/>
      <c r="I427"/>
      <c r="J427"/>
      <c r="K427"/>
      <c r="L427" s="72"/>
    </row>
    <row r="428" spans="1:12" s="6" customFormat="1" ht="5.25" customHeight="1">
      <c r="A428"/>
      <c r="B428"/>
      <c r="C428"/>
      <c r="D428"/>
      <c r="E428" s="4"/>
      <c r="F428"/>
      <c r="G428"/>
      <c r="H428" s="138"/>
      <c r="I428"/>
      <c r="J428"/>
      <c r="K428"/>
      <c r="L428" s="72"/>
    </row>
    <row r="429" spans="1:12" s="6" customFormat="1" ht="30" customHeight="1">
      <c r="A429"/>
      <c r="B429"/>
      <c r="C429"/>
      <c r="D429"/>
      <c r="E429" s="4"/>
      <c r="F429"/>
      <c r="G429"/>
      <c r="H429" s="138"/>
      <c r="I429"/>
      <c r="J429"/>
      <c r="K429"/>
      <c r="L429" s="72"/>
    </row>
    <row r="430" spans="1:12" s="6" customFormat="1" ht="12.75" customHeight="1">
      <c r="A430"/>
      <c r="B430"/>
      <c r="C430"/>
      <c r="D430"/>
      <c r="E430" s="4"/>
      <c r="F430"/>
      <c r="G430"/>
      <c r="H430" s="138"/>
      <c r="I430"/>
      <c r="J430"/>
      <c r="K430"/>
      <c r="L430" s="72"/>
    </row>
    <row r="431" spans="1:12" s="6" customFormat="1" ht="31.5" customHeight="1">
      <c r="A431"/>
      <c r="B431"/>
      <c r="C431"/>
      <c r="D431"/>
      <c r="E431" s="4"/>
      <c r="F431"/>
      <c r="G431"/>
      <c r="H431" s="138"/>
      <c r="I431"/>
      <c r="J431"/>
      <c r="K431"/>
      <c r="L431" s="72"/>
    </row>
    <row r="432" spans="1:12" s="6" customFormat="1" ht="3.75" customHeight="1">
      <c r="A432"/>
      <c r="B432"/>
      <c r="C432"/>
      <c r="D432"/>
      <c r="E432" s="4"/>
      <c r="F432"/>
      <c r="G432"/>
      <c r="H432" s="138"/>
      <c r="I432"/>
      <c r="J432"/>
      <c r="K432"/>
      <c r="L432" s="72"/>
    </row>
    <row r="433" spans="1:12" s="6" customFormat="1" ht="30" customHeight="1">
      <c r="A433"/>
      <c r="B433"/>
      <c r="C433"/>
      <c r="D433"/>
      <c r="E433" s="4"/>
      <c r="F433"/>
      <c r="G433"/>
      <c r="H433" s="138"/>
      <c r="I433"/>
      <c r="J433"/>
      <c r="K433"/>
      <c r="L433" s="72"/>
    </row>
    <row r="434" spans="1:12" s="6" customFormat="1" ht="4.5" customHeight="1">
      <c r="A434"/>
      <c r="B434" s="158"/>
      <c r="C434" s="158"/>
      <c r="D434" s="158"/>
      <c r="E434" s="158"/>
      <c r="F434" s="158"/>
      <c r="G434" s="158"/>
      <c r="H434" s="158"/>
      <c r="I434" s="158"/>
      <c r="J434" s="158"/>
      <c r="K434" s="158"/>
      <c r="L434" s="158"/>
    </row>
    <row r="435" spans="1:12" ht="14.25" customHeight="1">
      <c r="A435" s="215"/>
      <c r="B435" s="256"/>
      <c r="C435" s="256"/>
      <c r="D435" s="256"/>
      <c r="E435" s="256"/>
      <c r="F435" s="256"/>
      <c r="G435" s="256"/>
      <c r="H435" s="256"/>
      <c r="I435" s="256"/>
      <c r="J435" s="256"/>
      <c r="K435" s="256"/>
      <c r="L435" s="256"/>
    </row>
    <row r="436" spans="1:12" ht="27.75" customHeight="1">
      <c r="A436" s="256"/>
      <c r="B436" s="220"/>
      <c r="C436" s="220"/>
      <c r="D436" s="220"/>
      <c r="E436" s="220"/>
      <c r="F436" s="220"/>
      <c r="G436" s="220"/>
      <c r="H436" s="220"/>
      <c r="I436" s="220"/>
      <c r="J436" s="220"/>
      <c r="K436" s="220"/>
      <c r="L436" s="220"/>
    </row>
    <row r="437" spans="1:12" ht="14.25" customHeight="1">
      <c r="A437" s="220"/>
      <c r="B437" s="744"/>
      <c r="C437" s="744"/>
      <c r="D437" s="744"/>
      <c r="E437" s="744"/>
      <c r="F437" s="744"/>
      <c r="G437" s="744"/>
      <c r="H437" s="744"/>
      <c r="I437" s="744"/>
      <c r="J437" s="744"/>
      <c r="K437" s="744"/>
      <c r="L437" s="220"/>
    </row>
    <row r="438" spans="1:12" ht="27.75" customHeight="1">
      <c r="A438" s="220"/>
      <c r="B438" s="744"/>
      <c r="C438" s="744"/>
      <c r="D438" s="744"/>
      <c r="E438" s="744"/>
      <c r="F438" s="744"/>
      <c r="G438" s="744"/>
      <c r="H438" s="744"/>
      <c r="I438" s="744"/>
      <c r="J438" s="744"/>
      <c r="K438" s="744"/>
      <c r="L438" s="215"/>
    </row>
    <row r="439" spans="1:12" ht="14.25" customHeight="1">
      <c r="A439" s="215"/>
      <c r="B439" s="221"/>
      <c r="C439" s="743"/>
      <c r="D439" s="743"/>
      <c r="E439" s="743"/>
      <c r="F439" s="743"/>
      <c r="G439" s="743"/>
      <c r="H439" s="743"/>
      <c r="I439" s="743"/>
      <c r="J439" s="217"/>
      <c r="K439" s="217"/>
      <c r="L439" s="46"/>
    </row>
    <row r="440" spans="1:12" ht="16.5" customHeight="1">
      <c r="A440" s="193"/>
      <c r="B440" s="154"/>
      <c r="C440" s="742"/>
      <c r="D440" s="742"/>
      <c r="E440" s="742"/>
      <c r="F440" s="742"/>
      <c r="G440" s="742"/>
      <c r="H440" s="742"/>
      <c r="I440" s="742"/>
      <c r="J440" s="217"/>
      <c r="K440" s="217"/>
      <c r="L440" s="46"/>
    </row>
    <row r="441" spans="1:12" ht="14.25" customHeight="1">
      <c r="A441" s="193"/>
      <c r="B441" s="154"/>
      <c r="C441" s="742"/>
      <c r="D441" s="742"/>
      <c r="E441" s="742"/>
      <c r="F441" s="742"/>
      <c r="G441" s="742"/>
      <c r="H441" s="742"/>
      <c r="I441" s="742"/>
      <c r="J441" s="217"/>
      <c r="K441" s="217"/>
      <c r="L441" s="46"/>
    </row>
    <row r="442" spans="1:11" ht="27.75" customHeight="1">
      <c r="A442" s="193"/>
      <c r="B442" s="154"/>
      <c r="C442" s="742"/>
      <c r="D442" s="742"/>
      <c r="E442" s="742"/>
      <c r="F442" s="742"/>
      <c r="G442" s="742"/>
      <c r="H442" s="742"/>
      <c r="I442" s="742"/>
      <c r="J442" s="164"/>
      <c r="K442" s="164"/>
    </row>
    <row r="443" spans="1:11" ht="14.25" customHeight="1">
      <c r="A443" s="193"/>
      <c r="B443" s="154"/>
      <c r="C443" s="742"/>
      <c r="D443" s="742"/>
      <c r="E443" s="742"/>
      <c r="F443" s="742"/>
      <c r="G443" s="742"/>
      <c r="H443" s="742"/>
      <c r="I443" s="742"/>
      <c r="J443" s="164"/>
      <c r="K443" s="164"/>
    </row>
    <row r="444" spans="1:11" ht="16.5" customHeight="1">
      <c r="A444" s="193"/>
      <c r="B444" s="154"/>
      <c r="C444" s="739"/>
      <c r="D444" s="740"/>
      <c r="E444" s="740"/>
      <c r="F444" s="740"/>
      <c r="G444" s="740"/>
      <c r="H444" s="740"/>
      <c r="I444" s="741"/>
      <c r="J444" s="164"/>
      <c r="K444" s="164"/>
    </row>
    <row r="445" spans="1:11" ht="14.25" customHeight="1">
      <c r="A445" s="193"/>
      <c r="B445" s="154"/>
      <c r="C445" s="739"/>
      <c r="D445" s="740"/>
      <c r="E445" s="740"/>
      <c r="F445" s="740"/>
      <c r="G445" s="740"/>
      <c r="H445" s="740"/>
      <c r="I445" s="741"/>
      <c r="J445" s="164"/>
      <c r="K445" s="164"/>
    </row>
    <row r="446" spans="1:11" ht="27.75" customHeight="1">
      <c r="A446" s="193"/>
      <c r="B446" s="154"/>
      <c r="C446" s="739"/>
      <c r="D446" s="740"/>
      <c r="E446" s="740"/>
      <c r="F446" s="740"/>
      <c r="G446" s="740"/>
      <c r="H446" s="740"/>
      <c r="I446" s="741"/>
      <c r="J446" s="164"/>
      <c r="K446" s="164"/>
    </row>
    <row r="447" spans="1:11" ht="16.5" customHeight="1">
      <c r="A447" s="193"/>
      <c r="B447" s="154"/>
      <c r="C447" s="742"/>
      <c r="D447" s="742"/>
      <c r="E447" s="742"/>
      <c r="F447" s="742"/>
      <c r="G447" s="742"/>
      <c r="H447" s="742"/>
      <c r="I447" s="742"/>
      <c r="J447" s="164"/>
      <c r="K447" s="164"/>
    </row>
    <row r="448" spans="1:11" ht="16.5" customHeight="1">
      <c r="A448" s="193"/>
      <c r="B448" s="154"/>
      <c r="C448" s="742"/>
      <c r="D448" s="742"/>
      <c r="E448" s="742"/>
      <c r="F448" s="742"/>
      <c r="G448" s="742"/>
      <c r="H448" s="742"/>
      <c r="I448" s="742"/>
      <c r="J448" s="164"/>
      <c r="K448" s="164"/>
    </row>
    <row r="449" spans="1:11" ht="16.5" customHeight="1">
      <c r="A449" s="193"/>
      <c r="B449" s="154"/>
      <c r="C449" s="742"/>
      <c r="D449" s="742"/>
      <c r="E449" s="742"/>
      <c r="F449" s="742"/>
      <c r="G449" s="742"/>
      <c r="H449" s="742"/>
      <c r="I449" s="742"/>
      <c r="J449" s="164"/>
      <c r="K449" s="164"/>
    </row>
    <row r="450" spans="1:11" ht="16.5" customHeight="1">
      <c r="A450" s="193"/>
      <c r="B450" s="154"/>
      <c r="C450" s="742"/>
      <c r="D450" s="742"/>
      <c r="E450" s="742"/>
      <c r="F450" s="742"/>
      <c r="G450" s="742"/>
      <c r="H450" s="742"/>
      <c r="I450" s="742"/>
      <c r="J450" s="164"/>
      <c r="K450" s="164"/>
    </row>
    <row r="451" spans="1:11" ht="16.5" customHeight="1">
      <c r="A451" s="193"/>
      <c r="B451" s="222"/>
      <c r="C451" s="194"/>
      <c r="D451" s="194"/>
      <c r="E451" s="194"/>
      <c r="F451" s="194"/>
      <c r="G451" s="194"/>
      <c r="H451" s="194"/>
      <c r="I451" s="194"/>
      <c r="J451" s="175"/>
      <c r="K451" s="175"/>
    </row>
    <row r="452" spans="1:12" s="46" customFormat="1" ht="14.25" customHeight="1">
      <c r="A452" s="193"/>
      <c r="B452" s="223"/>
      <c r="C452" s="215"/>
      <c r="D452" s="215"/>
      <c r="E452" s="215"/>
      <c r="F452" s="215"/>
      <c r="G452" s="215"/>
      <c r="H452" s="215"/>
      <c r="I452" s="730"/>
      <c r="J452" s="730"/>
      <c r="K452" s="730"/>
      <c r="L452"/>
    </row>
    <row r="453" spans="1:12" s="46" customFormat="1" ht="13.5" customHeight="1">
      <c r="A453" s="193"/>
      <c r="B453" s="215"/>
      <c r="C453" s="215"/>
      <c r="D453" s="215"/>
      <c r="E453" s="215"/>
      <c r="F453" s="215"/>
      <c r="G453" s="215"/>
      <c r="H453" s="215"/>
      <c r="I453" s="730"/>
      <c r="J453" s="730"/>
      <c r="K453" s="730"/>
      <c r="L453" s="219"/>
    </row>
    <row r="454" spans="1:12" s="46" customFormat="1" ht="13.5" customHeight="1">
      <c r="A454" s="215"/>
      <c r="B454"/>
      <c r="C454"/>
      <c r="D454"/>
      <c r="E454"/>
      <c r="F454"/>
      <c r="G454"/>
      <c r="H454"/>
      <c r="I454" s="4"/>
      <c r="J454"/>
      <c r="K454"/>
      <c r="L454"/>
    </row>
    <row r="455" ht="12.75">
      <c r="L455" s="218"/>
    </row>
    <row r="466" ht="14.25" customHeight="1"/>
  </sheetData>
  <sheetProtection/>
  <mergeCells count="136">
    <mergeCell ref="C137:F137"/>
    <mergeCell ref="A124:I124"/>
    <mergeCell ref="A189:I189"/>
    <mergeCell ref="C47:F47"/>
    <mergeCell ref="C48:F48"/>
    <mergeCell ref="C90:F90"/>
    <mergeCell ref="C91:F91"/>
    <mergeCell ref="C103:F103"/>
    <mergeCell ref="C118:F118"/>
    <mergeCell ref="A159:I159"/>
    <mergeCell ref="C138:F138"/>
    <mergeCell ref="G4:K4"/>
    <mergeCell ref="A5:A7"/>
    <mergeCell ref="B5:B7"/>
    <mergeCell ref="C5:F7"/>
    <mergeCell ref="G5:G7"/>
    <mergeCell ref="A62:I62"/>
    <mergeCell ref="H5:H7"/>
    <mergeCell ref="C22:F22"/>
    <mergeCell ref="I5:I7"/>
    <mergeCell ref="C8:F8"/>
    <mergeCell ref="C9:F9"/>
    <mergeCell ref="C15:F15"/>
    <mergeCell ref="C37:F37"/>
    <mergeCell ref="C88:F88"/>
    <mergeCell ref="C35:F35"/>
    <mergeCell ref="C26:F26"/>
    <mergeCell ref="C27:F27"/>
    <mergeCell ref="C71:F71"/>
    <mergeCell ref="C50:F50"/>
    <mergeCell ref="C79:F79"/>
    <mergeCell ref="C80:F80"/>
    <mergeCell ref="C81:F81"/>
    <mergeCell ref="C78:F78"/>
    <mergeCell ref="C77:F77"/>
    <mergeCell ref="C125:F125"/>
    <mergeCell ref="C108:F108"/>
    <mergeCell ref="C102:F102"/>
    <mergeCell ref="C141:F141"/>
    <mergeCell ref="G169:I169"/>
    <mergeCell ref="J162:L162"/>
    <mergeCell ref="J163:L163"/>
    <mergeCell ref="J165:L165"/>
    <mergeCell ref="C119:F119"/>
    <mergeCell ref="C129:F129"/>
    <mergeCell ref="A152:I152"/>
    <mergeCell ref="C131:F131"/>
    <mergeCell ref="C136:F136"/>
    <mergeCell ref="B285:G286"/>
    <mergeCell ref="B287:G287"/>
    <mergeCell ref="B288:G288"/>
    <mergeCell ref="B289:G289"/>
    <mergeCell ref="B290:G290"/>
    <mergeCell ref="G166:I166"/>
    <mergeCell ref="G167:I167"/>
    <mergeCell ref="B292:G292"/>
    <mergeCell ref="B293:G293"/>
    <mergeCell ref="B326:G327"/>
    <mergeCell ref="B328:G328"/>
    <mergeCell ref="B329:G329"/>
    <mergeCell ref="B330:G330"/>
    <mergeCell ref="B331:G331"/>
    <mergeCell ref="B333:G333"/>
    <mergeCell ref="B334:G334"/>
    <mergeCell ref="B335:G335"/>
    <mergeCell ref="B336:G336"/>
    <mergeCell ref="C342:I343"/>
    <mergeCell ref="C344:I344"/>
    <mergeCell ref="C345:I345"/>
    <mergeCell ref="C346:I346"/>
    <mergeCell ref="C347:I347"/>
    <mergeCell ref="C348:I348"/>
    <mergeCell ref="C349:I349"/>
    <mergeCell ref="C350:I350"/>
    <mergeCell ref="C351:I351"/>
    <mergeCell ref="C352:I352"/>
    <mergeCell ref="C353:I353"/>
    <mergeCell ref="C354:I354"/>
    <mergeCell ref="B358:L358"/>
    <mergeCell ref="C364:L364"/>
    <mergeCell ref="C366:L366"/>
    <mergeCell ref="C368:L368"/>
    <mergeCell ref="C370:L370"/>
    <mergeCell ref="C372:L372"/>
    <mergeCell ref="C376:L376"/>
    <mergeCell ref="C378:L378"/>
    <mergeCell ref="C380:L380"/>
    <mergeCell ref="C382:L382"/>
    <mergeCell ref="C384:L384"/>
    <mergeCell ref="C386:L386"/>
    <mergeCell ref="C388:L388"/>
    <mergeCell ref="C390:L390"/>
    <mergeCell ref="C392:L392"/>
    <mergeCell ref="C398:L398"/>
    <mergeCell ref="C408:L408"/>
    <mergeCell ref="C410:L410"/>
    <mergeCell ref="C412:L412"/>
    <mergeCell ref="C414:L414"/>
    <mergeCell ref="C444:I444"/>
    <mergeCell ref="C416:L416"/>
    <mergeCell ref="C418:L418"/>
    <mergeCell ref="C420:L420"/>
    <mergeCell ref="C422:L422"/>
    <mergeCell ref="B437:B438"/>
    <mergeCell ref="C437:I438"/>
    <mergeCell ref="J437:J438"/>
    <mergeCell ref="K437:K438"/>
    <mergeCell ref="C446:I446"/>
    <mergeCell ref="C447:I447"/>
    <mergeCell ref="C448:I448"/>
    <mergeCell ref="C449:I449"/>
    <mergeCell ref="C450:I450"/>
    <mergeCell ref="C439:I439"/>
    <mergeCell ref="C440:I440"/>
    <mergeCell ref="C441:I441"/>
    <mergeCell ref="C442:I442"/>
    <mergeCell ref="C443:I443"/>
    <mergeCell ref="I452:K453"/>
    <mergeCell ref="C82:F82"/>
    <mergeCell ref="A1:I1"/>
    <mergeCell ref="A3:I3"/>
    <mergeCell ref="C36:F36"/>
    <mergeCell ref="C98:F98"/>
    <mergeCell ref="C45:F45"/>
    <mergeCell ref="C55:F55"/>
    <mergeCell ref="C445:I445"/>
    <mergeCell ref="C29:F29"/>
    <mergeCell ref="C53:F53"/>
    <mergeCell ref="C73:F73"/>
    <mergeCell ref="C33:F33"/>
    <mergeCell ref="C38:F38"/>
    <mergeCell ref="C63:F63"/>
    <mergeCell ref="C66:F66"/>
    <mergeCell ref="C65:F65"/>
    <mergeCell ref="C39:F39"/>
    <mergeCell ref="C68:F68"/>
  </mergeCells>
  <printOptions/>
  <pageMargins left="0.1968503937007874" right="0.1968503937007874" top="0" bottom="0" header="0" footer="0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Opcina Vares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Jasna</dc:creator>
  <cp:keywords/>
  <dc:description/>
  <cp:lastModifiedBy>azrai</cp:lastModifiedBy>
  <cp:lastPrinted>2018-01-03T12:11:58Z</cp:lastPrinted>
  <dcterms:created xsi:type="dcterms:W3CDTF">2007-06-21T10:39:14Z</dcterms:created>
  <dcterms:modified xsi:type="dcterms:W3CDTF">2018-01-03T12:12:10Z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